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shiba\REPORTS\PROCUREMENT\2021 APP\"/>
    </mc:Choice>
  </mc:AlternateContent>
  <bookViews>
    <workbookView xWindow="0" yWindow="0" windowWidth="20490" windowHeight="8940"/>
  </bookViews>
  <sheets>
    <sheet name="APP-NON CSE 2021" sheetId="1" r:id="rId1"/>
    <sheet name="Sheet1" sheetId="5" state="hidden" r:id="rId2"/>
    <sheet name="PO DATA" sheetId="4" state="hidden" r:id="rId3"/>
    <sheet name="PPMP-CONSOLIDATED" sheetId="2" state="hidden" r:id="rId4"/>
  </sheets>
  <externalReferences>
    <externalReference r:id="rId5"/>
  </externalReferences>
  <definedNames>
    <definedName name="_xlnm._FilterDatabase" localSheetId="2" hidden="1">'PO DATA'!$A$1:$AI$447</definedName>
    <definedName name="_xlnm.Print_Area" localSheetId="0">'APP-NON CSE 2021'!$A$1:$AM$69</definedName>
    <definedName name="_xlnm.Print_Area" localSheetId="3">'PPMP-CONSOLIDATED'!$A$1:$S$352</definedName>
    <definedName name="_xlnm.Print_Titles" localSheetId="0">'APP-NON CSE 2021'!$2:$7</definedName>
    <definedName name="_xlnm.Print_Titles" localSheetId="3">'PPMP-CONSOLIDATED'!$4:$9</definedName>
  </definedName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K26" i="1"/>
  <c r="K47" i="1"/>
  <c r="K46" i="1"/>
  <c r="K45" i="1"/>
  <c r="K44" i="1"/>
  <c r="K43" i="1"/>
  <c r="M52" i="1"/>
  <c r="K42" i="1"/>
  <c r="K37" i="1"/>
  <c r="K29" i="1"/>
  <c r="K32" i="1"/>
  <c r="K30" i="1"/>
  <c r="K28" i="1"/>
  <c r="K27" i="1"/>
  <c r="K25" i="1"/>
  <c r="K24" i="1"/>
  <c r="K22" i="1"/>
  <c r="K19" i="1"/>
  <c r="K40" i="1" l="1"/>
  <c r="K13" i="1"/>
  <c r="K11" i="1"/>
  <c r="C22" i="5"/>
  <c r="D22" i="5" s="1"/>
  <c r="D36" i="5" s="1"/>
  <c r="C30" i="5"/>
  <c r="D30" i="5" s="1"/>
  <c r="D23" i="5"/>
  <c r="C27" i="5"/>
  <c r="D27" i="5" s="1"/>
  <c r="C28" i="5"/>
  <c r="D28" i="5" s="1"/>
  <c r="C29" i="5"/>
  <c r="C32" i="5"/>
  <c r="D32" i="5" s="1"/>
  <c r="C33" i="5"/>
  <c r="D33" i="5" s="1"/>
  <c r="C34" i="5"/>
  <c r="D34" i="5" s="1"/>
  <c r="C35" i="5"/>
  <c r="D35" i="5" s="1"/>
  <c r="C24" i="5"/>
  <c r="D24" i="5" s="1"/>
  <c r="C25" i="5"/>
  <c r="D25" i="5" s="1"/>
  <c r="C26" i="5"/>
  <c r="D26" i="5" s="1"/>
  <c r="C31" i="5"/>
  <c r="D29" i="5"/>
  <c r="D31" i="5"/>
  <c r="K52" i="1" l="1"/>
  <c r="R447" i="4"/>
  <c r="R446" i="4"/>
  <c r="R445" i="4"/>
  <c r="R444" i="4"/>
  <c r="R443" i="4"/>
  <c r="R442" i="4"/>
  <c r="R441" i="4"/>
  <c r="R440" i="4"/>
  <c r="R439" i="4"/>
  <c r="R438" i="4"/>
  <c r="R437" i="4"/>
  <c r="R436" i="4"/>
  <c r="R435" i="4"/>
  <c r="R434" i="4"/>
  <c r="R433" i="4"/>
  <c r="R432" i="4"/>
  <c r="R431" i="4"/>
  <c r="R430" i="4"/>
  <c r="R429" i="4"/>
  <c r="R428" i="4"/>
  <c r="R427" i="4"/>
  <c r="R426" i="4"/>
  <c r="R425" i="4"/>
  <c r="R424" i="4"/>
  <c r="R423" i="4"/>
  <c r="R421" i="4"/>
  <c r="R420" i="4"/>
  <c r="R419" i="4"/>
  <c r="R418" i="4"/>
  <c r="R417" i="4"/>
  <c r="R416" i="4"/>
  <c r="R415" i="4"/>
  <c r="R414" i="4"/>
  <c r="R413" i="4"/>
  <c r="R412" i="4"/>
  <c r="R411" i="4"/>
  <c r="R410" i="4"/>
  <c r="R409" i="4"/>
  <c r="R408" i="4"/>
  <c r="R407" i="4"/>
  <c r="R406" i="4"/>
  <c r="R405" i="4"/>
  <c r="R404" i="4"/>
  <c r="R403" i="4"/>
  <c r="R402" i="4"/>
  <c r="R401" i="4"/>
  <c r="R400" i="4"/>
  <c r="R399" i="4"/>
  <c r="R398" i="4"/>
  <c r="R397" i="4"/>
  <c r="R396" i="4"/>
  <c r="R395" i="4"/>
  <c r="R394" i="4"/>
  <c r="R393" i="4"/>
  <c r="R390" i="4"/>
  <c r="R388" i="4"/>
  <c r="G388" i="4"/>
  <c r="R386" i="4"/>
  <c r="R385" i="4"/>
  <c r="R384" i="4"/>
  <c r="R383" i="4"/>
  <c r="R382" i="4"/>
  <c r="R381" i="4"/>
  <c r="R379" i="4"/>
  <c r="R378" i="4"/>
  <c r="R377" i="4"/>
  <c r="R376" i="4"/>
  <c r="R375" i="4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358" i="4"/>
  <c r="R357" i="4"/>
  <c r="R356" i="4"/>
  <c r="R355" i="4"/>
  <c r="R354" i="4"/>
  <c r="R353" i="4"/>
  <c r="R352" i="4"/>
  <c r="R351" i="4"/>
  <c r="R350" i="4"/>
  <c r="R349" i="4"/>
  <c r="R348" i="4"/>
  <c r="R347" i="4"/>
  <c r="R346" i="4"/>
  <c r="R345" i="4"/>
  <c r="R344" i="4"/>
  <c r="R343" i="4"/>
  <c r="R342" i="4"/>
  <c r="R341" i="4"/>
  <c r="R340" i="4"/>
  <c r="R339" i="4"/>
  <c r="R338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2" i="4"/>
  <c r="R311" i="4"/>
  <c r="R310" i="4"/>
  <c r="R309" i="4"/>
  <c r="R308" i="4"/>
  <c r="R307" i="4"/>
  <c r="R306" i="4"/>
  <c r="R305" i="4"/>
  <c r="R303" i="4"/>
  <c r="R302" i="4"/>
  <c r="R301" i="4"/>
  <c r="R300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B247" i="4"/>
  <c r="R247" i="4" s="1"/>
  <c r="R246" i="4"/>
  <c r="B245" i="4"/>
  <c r="R245" i="4" s="1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39" i="4"/>
  <c r="R138" i="4"/>
  <c r="R137" i="4"/>
  <c r="R136" i="4"/>
  <c r="R135" i="4"/>
  <c r="R134" i="4"/>
  <c r="R133" i="4"/>
  <c r="R132" i="4"/>
  <c r="R131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5" i="4"/>
  <c r="R63" i="4"/>
  <c r="R62" i="4"/>
  <c r="R61" i="4"/>
  <c r="R60" i="4"/>
  <c r="R59" i="4"/>
  <c r="R58" i="4"/>
  <c r="R56" i="4"/>
  <c r="R55" i="4"/>
  <c r="R54" i="4"/>
  <c r="R53" i="4"/>
  <c r="R52" i="4"/>
  <c r="R51" i="4"/>
  <c r="R50" i="4"/>
  <c r="R49" i="4"/>
  <c r="R48" i="4"/>
  <c r="Q47" i="4"/>
  <c r="R47" i="4" s="1"/>
  <c r="R46" i="4"/>
  <c r="R45" i="4"/>
  <c r="R44" i="4"/>
  <c r="R43" i="4"/>
  <c r="R42" i="4"/>
  <c r="R41" i="4"/>
  <c r="R40" i="4"/>
  <c r="R39" i="4"/>
  <c r="R38" i="4"/>
  <c r="R37" i="4"/>
  <c r="R36" i="4"/>
  <c r="R33" i="4"/>
  <c r="R32" i="4"/>
  <c r="R31" i="4"/>
  <c r="R30" i="4"/>
  <c r="R29" i="4"/>
  <c r="R28" i="4"/>
  <c r="R27" i="4"/>
  <c r="R26" i="4"/>
  <c r="Q25" i="4"/>
  <c r="R25" i="4" s="1"/>
  <c r="Q24" i="4"/>
  <c r="R24" i="4" s="1"/>
  <c r="R23" i="4"/>
  <c r="R22" i="4"/>
  <c r="R21" i="4"/>
  <c r="R20" i="4"/>
  <c r="R19" i="4"/>
  <c r="R18" i="4"/>
  <c r="R17" i="4"/>
  <c r="R16" i="4"/>
  <c r="R15" i="4"/>
  <c r="R13" i="4"/>
  <c r="R12" i="4"/>
  <c r="R11" i="4"/>
  <c r="R10" i="4"/>
  <c r="R9" i="4"/>
  <c r="R8" i="4"/>
  <c r="R7" i="4"/>
  <c r="R6" i="4"/>
  <c r="R5" i="4"/>
  <c r="R4" i="4"/>
  <c r="R3" i="4"/>
  <c r="R2" i="4"/>
  <c r="D336" i="2" l="1"/>
  <c r="F336" i="2" s="1"/>
  <c r="D335" i="2"/>
  <c r="F335" i="2" s="1"/>
  <c r="F334" i="2"/>
  <c r="D334" i="2"/>
  <c r="D333" i="2"/>
  <c r="F333" i="2" s="1"/>
  <c r="D332" i="2"/>
  <c r="F332" i="2" s="1"/>
  <c r="D328" i="2"/>
  <c r="F328" i="2" s="1"/>
  <c r="D327" i="2"/>
  <c r="F327" i="2" s="1"/>
  <c r="D326" i="2"/>
  <c r="F326" i="2" s="1"/>
  <c r="D325" i="2"/>
  <c r="F325" i="2" s="1"/>
  <c r="D324" i="2"/>
  <c r="F324" i="2" s="1"/>
  <c r="F322" i="2"/>
  <c r="D322" i="2"/>
  <c r="D321" i="2"/>
  <c r="F321" i="2" s="1"/>
  <c r="D320" i="2"/>
  <c r="F320" i="2" s="1"/>
  <c r="D319" i="2"/>
  <c r="F319" i="2" s="1"/>
  <c r="D318" i="2"/>
  <c r="F318" i="2" s="1"/>
  <c r="D316" i="2"/>
  <c r="F316" i="2" s="1"/>
  <c r="D315" i="2"/>
  <c r="F315" i="2" s="1"/>
  <c r="D314" i="2"/>
  <c r="F314" i="2" s="1"/>
  <c r="F313" i="2"/>
  <c r="D313" i="2"/>
  <c r="D312" i="2"/>
  <c r="F312" i="2" s="1"/>
  <c r="D310" i="2"/>
  <c r="F310" i="2" s="1"/>
  <c r="D309" i="2"/>
  <c r="F309" i="2" s="1"/>
  <c r="D308" i="2"/>
  <c r="F308" i="2" s="1"/>
  <c r="D307" i="2"/>
  <c r="F307" i="2" s="1"/>
  <c r="D306" i="2"/>
  <c r="F306" i="2" s="1"/>
  <c r="D301" i="2"/>
  <c r="F301" i="2" s="1"/>
  <c r="F300" i="2"/>
  <c r="D300" i="2"/>
  <c r="D299" i="2"/>
  <c r="F299" i="2" s="1"/>
  <c r="D298" i="2"/>
  <c r="F298" i="2" s="1"/>
  <c r="D297" i="2"/>
  <c r="F297" i="2" s="1"/>
  <c r="D295" i="2"/>
  <c r="F295" i="2" s="1"/>
  <c r="D294" i="2"/>
  <c r="F294" i="2" s="1"/>
  <c r="D293" i="2"/>
  <c r="F293" i="2" s="1"/>
  <c r="D292" i="2"/>
  <c r="F292" i="2" s="1"/>
  <c r="F291" i="2"/>
  <c r="D291" i="2"/>
  <c r="D289" i="2"/>
  <c r="F289" i="2" s="1"/>
  <c r="D288" i="2"/>
  <c r="F288" i="2" s="1"/>
  <c r="D287" i="2"/>
  <c r="F287" i="2" s="1"/>
  <c r="D286" i="2"/>
  <c r="F286" i="2" s="1"/>
  <c r="D285" i="2"/>
  <c r="F285" i="2" s="1"/>
  <c r="D283" i="2"/>
  <c r="F283" i="2" s="1"/>
  <c r="D282" i="2"/>
  <c r="F282" i="2" s="1"/>
  <c r="F281" i="2"/>
  <c r="D281" i="2"/>
  <c r="D280" i="2"/>
  <c r="F280" i="2" s="1"/>
  <c r="D279" i="2"/>
  <c r="F279" i="2" s="1"/>
  <c r="D276" i="2"/>
  <c r="D274" i="2"/>
  <c r="F274" i="2" s="1"/>
  <c r="F273" i="2"/>
  <c r="D273" i="2"/>
  <c r="D272" i="2"/>
  <c r="F272" i="2" s="1"/>
  <c r="F271" i="2"/>
  <c r="D271" i="2"/>
  <c r="D270" i="2"/>
  <c r="F270" i="2" s="1"/>
  <c r="F268" i="2"/>
  <c r="D268" i="2"/>
  <c r="D267" i="2"/>
  <c r="F267" i="2" s="1"/>
  <c r="F266" i="2"/>
  <c r="D266" i="2"/>
  <c r="D265" i="2"/>
  <c r="F265" i="2" s="1"/>
  <c r="F264" i="2"/>
  <c r="D264" i="2"/>
  <c r="D262" i="2"/>
  <c r="F262" i="2" s="1"/>
  <c r="F261" i="2"/>
  <c r="D261" i="2"/>
  <c r="D260" i="2"/>
  <c r="F260" i="2" s="1"/>
  <c r="F259" i="2"/>
  <c r="D259" i="2"/>
  <c r="D258" i="2"/>
  <c r="F258" i="2" s="1"/>
  <c r="F256" i="2"/>
  <c r="D256" i="2"/>
  <c r="D255" i="2"/>
  <c r="F255" i="2" s="1"/>
  <c r="F254" i="2"/>
  <c r="D254" i="2"/>
  <c r="D253" i="2"/>
  <c r="F253" i="2" s="1"/>
  <c r="F252" i="2"/>
  <c r="D252" i="2"/>
  <c r="E245" i="2"/>
  <c r="U245" i="2" s="1"/>
  <c r="D245" i="2"/>
  <c r="F243" i="2"/>
  <c r="F242" i="2"/>
  <c r="F241" i="2"/>
  <c r="F240" i="2"/>
  <c r="F238" i="2"/>
  <c r="D237" i="2"/>
  <c r="F237" i="2" s="1"/>
  <c r="D236" i="2"/>
  <c r="F236" i="2" s="1"/>
  <c r="D235" i="2"/>
  <c r="F235" i="2" s="1"/>
  <c r="D234" i="2"/>
  <c r="F234" i="2" s="1"/>
  <c r="F231" i="2"/>
  <c r="D231" i="2"/>
  <c r="D230" i="2"/>
  <c r="F230" i="2" s="1"/>
  <c r="F229" i="2"/>
  <c r="D229" i="2"/>
  <c r="F228" i="2"/>
  <c r="F227" i="2"/>
  <c r="F226" i="2"/>
  <c r="E225" i="2"/>
  <c r="F225" i="2" s="1"/>
  <c r="Y224" i="2"/>
  <c r="Y225" i="2" s="1"/>
  <c r="X224" i="2"/>
  <c r="E224" i="2"/>
  <c r="F224" i="2" s="1"/>
  <c r="X223" i="2"/>
  <c r="F223" i="2"/>
  <c r="F222" i="2"/>
  <c r="F220" i="2"/>
  <c r="F219" i="2"/>
  <c r="F218" i="2"/>
  <c r="F217" i="2"/>
  <c r="F216" i="2"/>
  <c r="D215" i="2"/>
  <c r="F215" i="2" s="1"/>
  <c r="F214" i="2"/>
  <c r="D214" i="2"/>
  <c r="F213" i="2"/>
  <c r="F212" i="2"/>
  <c r="D212" i="2"/>
  <c r="D211" i="2"/>
  <c r="F211" i="2" s="1"/>
  <c r="F210" i="2"/>
  <c r="F209" i="2"/>
  <c r="D209" i="2"/>
  <c r="D203" i="2"/>
  <c r="F203" i="2" s="1"/>
  <c r="F202" i="2"/>
  <c r="D202" i="2"/>
  <c r="D201" i="2"/>
  <c r="F201" i="2" s="1"/>
  <c r="F200" i="2"/>
  <c r="D200" i="2"/>
  <c r="D199" i="2"/>
  <c r="F199" i="2" s="1"/>
  <c r="D196" i="2"/>
  <c r="F196" i="2" s="1"/>
  <c r="F195" i="2"/>
  <c r="D195" i="2"/>
  <c r="D194" i="2"/>
  <c r="F194" i="2" s="1"/>
  <c r="F193" i="2"/>
  <c r="D193" i="2"/>
  <c r="D192" i="2"/>
  <c r="F192" i="2" s="1"/>
  <c r="D191" i="2"/>
  <c r="F191" i="2" s="1"/>
  <c r="D190" i="2"/>
  <c r="F190" i="2" s="1"/>
  <c r="D189" i="2"/>
  <c r="F189" i="2" s="1"/>
  <c r="D188" i="2"/>
  <c r="F188" i="2" s="1"/>
  <c r="F187" i="2"/>
  <c r="D187" i="2"/>
  <c r="D186" i="2"/>
  <c r="F186" i="2" s="1"/>
  <c r="X185" i="2"/>
  <c r="F185" i="2"/>
  <c r="D185" i="2"/>
  <c r="D183" i="2"/>
  <c r="F183" i="2" s="1"/>
  <c r="F182" i="2"/>
  <c r="D182" i="2"/>
  <c r="D181" i="2"/>
  <c r="F181" i="2" s="1"/>
  <c r="F180" i="2"/>
  <c r="D180" i="2"/>
  <c r="D179" i="2"/>
  <c r="F179" i="2" s="1"/>
  <c r="F178" i="2"/>
  <c r="D178" i="2"/>
  <c r="D177" i="2"/>
  <c r="F177" i="2" s="1"/>
  <c r="F176" i="2"/>
  <c r="D176" i="2"/>
  <c r="D175" i="2"/>
  <c r="F175" i="2" s="1"/>
  <c r="H174" i="2"/>
  <c r="D174" i="2"/>
  <c r="F174" i="2" s="1"/>
  <c r="F173" i="2"/>
  <c r="D173" i="2"/>
  <c r="D172" i="2"/>
  <c r="F172" i="2" s="1"/>
  <c r="F171" i="2"/>
  <c r="D169" i="2"/>
  <c r="F169" i="2" s="1"/>
  <c r="D168" i="2"/>
  <c r="F168" i="2" s="1"/>
  <c r="D167" i="2"/>
  <c r="F167" i="2" s="1"/>
  <c r="F166" i="2"/>
  <c r="D166" i="2"/>
  <c r="D165" i="2"/>
  <c r="F165" i="2" s="1"/>
  <c r="F164" i="2"/>
  <c r="D164" i="2"/>
  <c r="D163" i="2"/>
  <c r="F163" i="2" s="1"/>
  <c r="D162" i="2"/>
  <c r="F162" i="2" s="1"/>
  <c r="D161" i="2"/>
  <c r="F161" i="2" s="1"/>
  <c r="D160" i="2"/>
  <c r="F160" i="2" s="1"/>
  <c r="D159" i="2"/>
  <c r="F159" i="2" s="1"/>
  <c r="F158" i="2"/>
  <c r="D158" i="2"/>
  <c r="D157" i="2"/>
  <c r="F157" i="2" s="1"/>
  <c r="F156" i="2"/>
  <c r="D156" i="2"/>
  <c r="D155" i="2"/>
  <c r="F155" i="2" s="1"/>
  <c r="D154" i="2"/>
  <c r="F154" i="2" s="1"/>
  <c r="D153" i="2"/>
  <c r="F153" i="2" s="1"/>
  <c r="D152" i="2"/>
  <c r="F152" i="2" s="1"/>
  <c r="D151" i="2"/>
  <c r="F151" i="2" s="1"/>
  <c r="F150" i="2"/>
  <c r="D150" i="2"/>
  <c r="D149" i="2"/>
  <c r="F149" i="2" s="1"/>
  <c r="F148" i="2"/>
  <c r="D148" i="2"/>
  <c r="D147" i="2"/>
  <c r="F147" i="2" s="1"/>
  <c r="D146" i="2"/>
  <c r="F146" i="2" s="1"/>
  <c r="D145" i="2"/>
  <c r="F145" i="2" s="1"/>
  <c r="D144" i="2"/>
  <c r="F144" i="2" s="1"/>
  <c r="D142" i="2"/>
  <c r="F142" i="2" s="1"/>
  <c r="F141" i="2"/>
  <c r="D141" i="2"/>
  <c r="D140" i="2"/>
  <c r="F140" i="2" s="1"/>
  <c r="F139" i="2"/>
  <c r="D139" i="2"/>
  <c r="D138" i="2"/>
  <c r="F138" i="2" s="1"/>
  <c r="F137" i="2"/>
  <c r="D137" i="2"/>
  <c r="D136" i="2"/>
  <c r="F136" i="2" s="1"/>
  <c r="F135" i="2"/>
  <c r="D135" i="2"/>
  <c r="D134" i="2"/>
  <c r="F134" i="2" s="1"/>
  <c r="F133" i="2"/>
  <c r="D133" i="2"/>
  <c r="D132" i="2"/>
  <c r="F132" i="2" s="1"/>
  <c r="F131" i="2"/>
  <c r="D131" i="2"/>
  <c r="D130" i="2"/>
  <c r="F130" i="2" s="1"/>
  <c r="F129" i="2"/>
  <c r="D129" i="2"/>
  <c r="D128" i="2"/>
  <c r="F128" i="2" s="1"/>
  <c r="F127" i="2"/>
  <c r="D127" i="2"/>
  <c r="D126" i="2"/>
  <c r="F126" i="2" s="1"/>
  <c r="F125" i="2"/>
  <c r="D125" i="2"/>
  <c r="D124" i="2"/>
  <c r="F124" i="2" s="1"/>
  <c r="F123" i="2"/>
  <c r="D123" i="2"/>
  <c r="D122" i="2"/>
  <c r="F122" i="2" s="1"/>
  <c r="F121" i="2"/>
  <c r="D121" i="2"/>
  <c r="D120" i="2"/>
  <c r="F120" i="2" s="1"/>
  <c r="F119" i="2"/>
  <c r="D119" i="2"/>
  <c r="D117" i="2"/>
  <c r="F117" i="2" s="1"/>
  <c r="F116" i="2"/>
  <c r="D116" i="2"/>
  <c r="D115" i="2"/>
  <c r="F115" i="2" s="1"/>
  <c r="F114" i="2"/>
  <c r="D114" i="2"/>
  <c r="D113" i="2"/>
  <c r="F113" i="2" s="1"/>
  <c r="F112" i="2"/>
  <c r="D112" i="2"/>
  <c r="D111" i="2"/>
  <c r="F111" i="2" s="1"/>
  <c r="F110" i="2"/>
  <c r="D110" i="2"/>
  <c r="D109" i="2"/>
  <c r="F109" i="2" s="1"/>
  <c r="F108" i="2"/>
  <c r="D108" i="2"/>
  <c r="D107" i="2"/>
  <c r="F107" i="2" s="1"/>
  <c r="F106" i="2"/>
  <c r="D106" i="2"/>
  <c r="D105" i="2"/>
  <c r="F105" i="2" s="1"/>
  <c r="F104" i="2"/>
  <c r="D104" i="2"/>
  <c r="D103" i="2"/>
  <c r="F103" i="2" s="1"/>
  <c r="F102" i="2"/>
  <c r="D102" i="2"/>
  <c r="D101" i="2"/>
  <c r="F101" i="2" s="1"/>
  <c r="F100" i="2"/>
  <c r="D100" i="2"/>
  <c r="D99" i="2"/>
  <c r="F99" i="2" s="1"/>
  <c r="F98" i="2"/>
  <c r="D98" i="2"/>
  <c r="D97" i="2"/>
  <c r="F97" i="2" s="1"/>
  <c r="F96" i="2"/>
  <c r="D96" i="2"/>
  <c r="D95" i="2"/>
  <c r="F95" i="2" s="1"/>
  <c r="F94" i="2"/>
  <c r="D94" i="2"/>
  <c r="D93" i="2"/>
  <c r="F93" i="2" s="1"/>
  <c r="F92" i="2"/>
  <c r="D92" i="2"/>
  <c r="D91" i="2"/>
  <c r="F91" i="2" s="1"/>
  <c r="F90" i="2"/>
  <c r="D90" i="2"/>
  <c r="D89" i="2"/>
  <c r="F89" i="2" s="1"/>
  <c r="F88" i="2"/>
  <c r="D88" i="2"/>
  <c r="D87" i="2"/>
  <c r="F87" i="2" s="1"/>
  <c r="F86" i="2"/>
  <c r="D86" i="2"/>
  <c r="D85" i="2"/>
  <c r="F85" i="2" s="1"/>
  <c r="F84" i="2"/>
  <c r="D84" i="2"/>
  <c r="D83" i="2"/>
  <c r="F83" i="2" s="1"/>
  <c r="F82" i="2"/>
  <c r="D82" i="2"/>
  <c r="D81" i="2"/>
  <c r="F81" i="2" s="1"/>
  <c r="F80" i="2"/>
  <c r="D80" i="2"/>
  <c r="D79" i="2"/>
  <c r="F79" i="2" s="1"/>
  <c r="F78" i="2"/>
  <c r="D78" i="2"/>
  <c r="D77" i="2"/>
  <c r="F77" i="2" s="1"/>
  <c r="F76" i="2"/>
  <c r="D76" i="2"/>
  <c r="D75" i="2"/>
  <c r="F75" i="2" s="1"/>
  <c r="F74" i="2"/>
  <c r="D74" i="2"/>
  <c r="D73" i="2"/>
  <c r="F73" i="2" s="1"/>
  <c r="F72" i="2"/>
  <c r="D72" i="2"/>
  <c r="D71" i="2"/>
  <c r="F71" i="2" s="1"/>
  <c r="F70" i="2"/>
  <c r="D70" i="2"/>
  <c r="D69" i="2"/>
  <c r="F69" i="2" s="1"/>
  <c r="F68" i="2"/>
  <c r="D68" i="2"/>
  <c r="D67" i="2"/>
  <c r="F67" i="2" s="1"/>
  <c r="F66" i="2"/>
  <c r="D66" i="2"/>
  <c r="D65" i="2"/>
  <c r="F65" i="2" s="1"/>
  <c r="F64" i="2"/>
  <c r="D64" i="2"/>
  <c r="D63" i="2"/>
  <c r="F63" i="2" s="1"/>
  <c r="F62" i="2"/>
  <c r="D62" i="2"/>
  <c r="D61" i="2"/>
  <c r="F61" i="2" s="1"/>
  <c r="F60" i="2"/>
  <c r="D60" i="2"/>
  <c r="D59" i="2"/>
  <c r="F59" i="2" s="1"/>
  <c r="F58" i="2"/>
  <c r="D58" i="2"/>
  <c r="D57" i="2"/>
  <c r="F57" i="2" s="1"/>
  <c r="F56" i="2"/>
  <c r="D56" i="2"/>
  <c r="D55" i="2"/>
  <c r="F55" i="2" s="1"/>
  <c r="F54" i="2"/>
  <c r="D54" i="2"/>
  <c r="D53" i="2"/>
  <c r="F53" i="2" s="1"/>
  <c r="F52" i="2"/>
  <c r="D52" i="2"/>
  <c r="D51" i="2"/>
  <c r="F51" i="2" s="1"/>
  <c r="F50" i="2"/>
  <c r="D50" i="2"/>
  <c r="D49" i="2"/>
  <c r="F49" i="2" s="1"/>
  <c r="F48" i="2"/>
  <c r="D48" i="2"/>
  <c r="D47" i="2"/>
  <c r="F47" i="2" s="1"/>
  <c r="F46" i="2"/>
  <c r="D46" i="2"/>
  <c r="D45" i="2"/>
  <c r="F45" i="2" s="1"/>
  <c r="F44" i="2"/>
  <c r="D44" i="2"/>
  <c r="D43" i="2"/>
  <c r="F43" i="2" s="1"/>
  <c r="F42" i="2"/>
  <c r="D42" i="2"/>
  <c r="D41" i="2"/>
  <c r="F41" i="2" s="1"/>
  <c r="F40" i="2"/>
  <c r="D40" i="2"/>
  <c r="D39" i="2"/>
  <c r="F39" i="2" s="1"/>
  <c r="F38" i="2"/>
  <c r="D38" i="2"/>
  <c r="D37" i="2"/>
  <c r="F37" i="2" s="1"/>
  <c r="F36" i="2"/>
  <c r="D36" i="2"/>
  <c r="D35" i="2"/>
  <c r="F35" i="2" s="1"/>
  <c r="F34" i="2"/>
  <c r="D34" i="2"/>
  <c r="D33" i="2"/>
  <c r="F33" i="2" s="1"/>
  <c r="F32" i="2"/>
  <c r="D32" i="2"/>
  <c r="D31" i="2"/>
  <c r="F31" i="2" s="1"/>
  <c r="F30" i="2"/>
  <c r="D30" i="2"/>
  <c r="D29" i="2"/>
  <c r="F29" i="2" s="1"/>
  <c r="F28" i="2"/>
  <c r="D28" i="2"/>
  <c r="D27" i="2"/>
  <c r="F27" i="2" s="1"/>
  <c r="F26" i="2"/>
  <c r="D26" i="2"/>
  <c r="D25" i="2"/>
  <c r="F25" i="2" s="1"/>
  <c r="F24" i="2"/>
  <c r="D24" i="2"/>
  <c r="D23" i="2"/>
  <c r="F23" i="2" s="1"/>
  <c r="F22" i="2"/>
  <c r="D22" i="2"/>
  <c r="D21" i="2"/>
  <c r="F21" i="2" s="1"/>
  <c r="F20" i="2"/>
  <c r="D20" i="2"/>
  <c r="D19" i="2"/>
  <c r="F19" i="2" s="1"/>
  <c r="F18" i="2"/>
  <c r="D18" i="2"/>
  <c r="D17" i="2"/>
  <c r="F17" i="2" s="1"/>
  <c r="F16" i="2"/>
  <c r="D16" i="2"/>
  <c r="D15" i="2"/>
  <c r="F15" i="2" s="1"/>
  <c r="F14" i="2"/>
  <c r="D14" i="2"/>
  <c r="D13" i="2"/>
  <c r="F13" i="2" s="1"/>
  <c r="F12" i="2"/>
  <c r="D12" i="2"/>
  <c r="F245" i="2" l="1"/>
  <c r="U220" i="2"/>
  <c r="U230" i="2"/>
  <c r="U141" i="2"/>
  <c r="U174" i="2"/>
  <c r="U197" i="2"/>
  <c r="U214" i="2"/>
  <c r="D339" i="2"/>
  <c r="D341" i="2" l="1"/>
  <c r="D340" i="2"/>
  <c r="D342" i="2" s="1"/>
  <c r="L52" i="1" l="1"/>
  <c r="AI12" i="1"/>
  <c r="AF12" i="1"/>
  <c r="AI11" i="1"/>
  <c r="AF11" i="1"/>
  <c r="AI10" i="1"/>
  <c r="AF10" i="1"/>
</calcChain>
</file>

<file path=xl/sharedStrings.xml><?xml version="1.0" encoding="utf-8"?>
<sst xmlns="http://schemas.openxmlformats.org/spreadsheetml/2006/main" count="5619" uniqueCount="1483">
  <si>
    <t>ANNEX A</t>
  </si>
  <si>
    <t xml:space="preserve">TECHNICAL EDUCATION AND SKILLS DEVELOPMENT AUTHORITY </t>
  </si>
  <si>
    <t>ANNEX B</t>
  </si>
  <si>
    <t>(Name of Agency) Procurement Monitoring Report as of month/day/year</t>
  </si>
  <si>
    <t>PMO/             End-User</t>
  </si>
  <si>
    <t>Mode of Procurement</t>
  </si>
  <si>
    <t>Schedule for Each Procurement Activity</t>
  </si>
  <si>
    <t>Source of Funds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</si>
  <si>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</si>
  <si>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</si>
  <si>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</si>
  <si>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</si>
  <si>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</si>
  <si>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</si>
  <si>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</si>
  <si>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</si>
  <si>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</si>
  <si>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</si>
  <si>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</si>
  <si>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</si>
  <si>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Contract Signing</t>
  </si>
  <si>
    <t>Delivery/ Accept</t>
  </si>
  <si>
    <t>Total</t>
  </si>
  <si>
    <t>MOOE</t>
  </si>
  <si>
    <t>CO</t>
  </si>
  <si>
    <t>Notice of Award</t>
  </si>
  <si>
    <t>Notice to Proceed</t>
  </si>
  <si>
    <t>COMPLETED PROCUREMENT ACTIVITIES</t>
  </si>
  <si>
    <t>A. COMMON USE SUPPLIES AND EQUIPMENT</t>
  </si>
  <si>
    <t>Part 1 . COMMON USE SUPPLIES AND EQUIPMENT (AVAILABLE AT PROCUREMENT SERVICE)</t>
  </si>
  <si>
    <t>NP- 53.5  Agency to Agency</t>
  </si>
  <si>
    <t>N/A</t>
  </si>
  <si>
    <t>GoP</t>
  </si>
  <si>
    <t>Part 2. OTHER ITEMS NOT AVAILABLE AT PS BUT REGULARLY PURCHASED FROM OTHER</t>
  </si>
  <si>
    <t>Common Supplies and Equipment Not Available at Procurement Service</t>
  </si>
  <si>
    <t>52. Shopping</t>
  </si>
  <si>
    <t>NP- 53.9 Small Value Procurement</t>
  </si>
  <si>
    <t>Gop</t>
  </si>
  <si>
    <t>NP- 53.10 Lease of Venue</t>
  </si>
  <si>
    <t>July</t>
  </si>
  <si>
    <t>Transportation Service Rental</t>
  </si>
  <si>
    <t>G. PREVENTIVE REPAIRS AND MAINTENANCE</t>
  </si>
  <si>
    <t>Building Supplies and Materials for repair &amp; maintenance</t>
  </si>
  <si>
    <t>Furniture &amp; Fixtures Supplies and Materials for repair &amp; maintenance</t>
  </si>
  <si>
    <t>H. SECURITY SERVICES</t>
  </si>
  <si>
    <t>2 security guard for day duty and 1 security guard for night duty at 8 hours duty daily, 7 times per week including holidays</t>
  </si>
  <si>
    <t>Public Bidding</t>
  </si>
  <si>
    <t xml:space="preserve">   Total Alloted Budget of Procurement Activities</t>
  </si>
  <si>
    <t xml:space="preserve">   Total Contract Price of Procurement Actitvites Conducted</t>
  </si>
  <si>
    <t xml:space="preserve">   Total Savings (Total Alloted Budget - Total Contract Price)</t>
  </si>
  <si>
    <t>0N-GOING PROCUREMENT ACTIVITIES</t>
  </si>
  <si>
    <t xml:space="preserve">   Total Alloted Budget of On-going Procurement Activities</t>
  </si>
  <si>
    <t>Prepared by:</t>
  </si>
  <si>
    <t>Certificate Funds Available/</t>
  </si>
  <si>
    <t>Recommending Approval:</t>
  </si>
  <si>
    <t>Approved:</t>
  </si>
  <si>
    <t>Certifies Appropriate Funds Available:</t>
  </si>
  <si>
    <t>ELSA MAY H. DE PEDRO</t>
  </si>
  <si>
    <t>CLEOFE Z. CORTEJOS</t>
  </si>
  <si>
    <t>MARIGOLD CHERIE R. GARRIDO</t>
  </si>
  <si>
    <t>TARHATA S. MAPANDI, CESE</t>
  </si>
  <si>
    <t>Recommended for Approval by:</t>
  </si>
  <si>
    <t>APPROVED:</t>
  </si>
  <si>
    <t>BAC Secretariat</t>
  </si>
  <si>
    <t>BAC Chairperson</t>
  </si>
  <si>
    <t>Head of the Procurecing Entity</t>
  </si>
  <si>
    <t>Head of the Procuring Entity</t>
  </si>
  <si>
    <t>TARHATA S. MAPANDI, CESO III</t>
  </si>
  <si>
    <t>CY 2020 PROJECT PROCUREMENT MANAGEMENT PLAN (PPMP)</t>
  </si>
  <si>
    <r>
      <t>END-USER/UNIT</t>
    </r>
    <r>
      <rPr>
        <sz val="12"/>
        <color theme="1"/>
        <rFont val="Verdana"/>
        <family val="2"/>
      </rPr>
      <t>:</t>
    </r>
    <r>
      <rPr>
        <b/>
        <sz val="12"/>
        <color theme="1"/>
        <rFont val="Verdana"/>
        <family val="2"/>
      </rPr>
      <t xml:space="preserve"> </t>
    </r>
    <r>
      <rPr>
        <b/>
        <u/>
        <sz val="12"/>
        <color theme="1"/>
        <rFont val="Verdana"/>
        <family val="2"/>
      </rPr>
      <t>TECHNICAL EDUCATION AND SKILLS DEVELOPMENT AUTHORITY- Regional Office 10</t>
    </r>
  </si>
  <si>
    <t>Charged to GAA</t>
  </si>
  <si>
    <t>Projects, Programs and Activities (PAPs)</t>
  </si>
  <si>
    <t>CODE</t>
  </si>
  <si>
    <t>GENERAL DESCRIPTION</t>
  </si>
  <si>
    <t>QUANTITY/</t>
  </si>
  <si>
    <t>UNIT</t>
  </si>
  <si>
    <t>ESTIMATED BUDGET</t>
  </si>
  <si>
    <t>SCHEDULE/MILESTONE OF ACTIVITIES</t>
  </si>
  <si>
    <t>MEASURE</t>
  </si>
  <si>
    <t>SIZE</t>
  </si>
  <si>
    <t>COST</t>
  </si>
  <si>
    <t>Jan</t>
  </si>
  <si>
    <t>Feb</t>
  </si>
  <si>
    <t>Mar</t>
  </si>
  <si>
    <t>Apr</t>
  </si>
  <si>
    <t>May</t>
  </si>
  <si>
    <t>Jun</t>
  </si>
  <si>
    <t>Aug</t>
  </si>
  <si>
    <t>Sept</t>
  </si>
  <si>
    <t>Oct</t>
  </si>
  <si>
    <t xml:space="preserve">Nov </t>
  </si>
  <si>
    <t>Dec</t>
  </si>
  <si>
    <t>Pesticides or Pest Repellents</t>
  </si>
  <si>
    <t>10191509-IN-A01</t>
  </si>
  <si>
    <t>INSECTICIDE, aerosol type, net content: 600ml min</t>
  </si>
  <si>
    <t>can</t>
  </si>
  <si>
    <t>53.5 Negotiated Procurement- Agency-to-Agency</t>
  </si>
  <si>
    <t>Solvents</t>
  </si>
  <si>
    <t>12191601-AL-E01</t>
  </si>
  <si>
    <t>ALCOHOL, ethyl, 68%-70%, scented, 500ml (-5ml)</t>
  </si>
  <si>
    <t>bottle</t>
  </si>
  <si>
    <t>Color Compounds and Dispersions</t>
  </si>
  <si>
    <t>12171703-SI-P01</t>
  </si>
  <si>
    <t>STAMP PAD INK, purple or violet</t>
  </si>
  <si>
    <t>Paper Materials and Products</t>
  </si>
  <si>
    <t>14111525-CA-A01</t>
  </si>
  <si>
    <t>CARTOLINA, assorted colors</t>
  </si>
  <si>
    <t>pack</t>
  </si>
  <si>
    <t>14111514-NP-S04</t>
  </si>
  <si>
    <t>NOTE PAD, stick on, 76mm x 100mm (3" x 4") min</t>
  </si>
  <si>
    <t>pad</t>
  </si>
  <si>
    <t>14111507-PP-M01</t>
  </si>
  <si>
    <t>PAPER, MULTICOPY, 80gsm, size: 210mm x 297mm, A4)</t>
  </si>
  <si>
    <t>ream</t>
  </si>
  <si>
    <t>14111531-RE-B02</t>
  </si>
  <si>
    <t>RECORD BOOK, 500 PAGES, size: 214mm x 278mm min</t>
  </si>
  <si>
    <t>book</t>
  </si>
  <si>
    <t>14111704-TT-P01</t>
  </si>
  <si>
    <t>TOILET TISSUE PAPER 2-plys sheets, 150 pulls</t>
  </si>
  <si>
    <t>Batteries and Cells and Accessories</t>
  </si>
  <si>
    <t>26111702-BT-A01</t>
  </si>
  <si>
    <t>BATTERY, dry cell, AA, 2 pieces per blister pack</t>
  </si>
  <si>
    <t xml:space="preserve">pack </t>
  </si>
  <si>
    <t>26111702-BT-A02</t>
  </si>
  <si>
    <t>BATTERY, dry cell, AAA, 2 pieces per blister pack</t>
  </si>
  <si>
    <t>Manufacturing Components and Supplies</t>
  </si>
  <si>
    <t>31201610-GL-J01</t>
  </si>
  <si>
    <t>GLUE, all purpose, gross weight: 200 grams min</t>
  </si>
  <si>
    <t>jar</t>
  </si>
  <si>
    <t>31151804-SW-S01</t>
  </si>
  <si>
    <t>STAPLE WIRE, STANDARD, (26/6)</t>
  </si>
  <si>
    <t>box</t>
  </si>
  <si>
    <t>31201502-TA-E01</t>
  </si>
  <si>
    <t>TAPE, ELECTRICAL, 18mm x 16M min</t>
  </si>
  <si>
    <t>roll</t>
  </si>
  <si>
    <t>31201503-TA-M01</t>
  </si>
  <si>
    <t>TAPE, MASKING, width: 24mm (±1mm)</t>
  </si>
  <si>
    <t>31201517-TA-P01</t>
  </si>
  <si>
    <t>TAPE, PACKAGING, width: 48mm (±1mm)</t>
  </si>
  <si>
    <t>31201512-TA-T01</t>
  </si>
  <si>
    <t>TAPE, TRANSPARENT, width: 24mm (±1mm)</t>
  </si>
  <si>
    <t>31201512-TA-T02</t>
  </si>
  <si>
    <t>TAPE, TRANSPARENT, width: 48mm (±1mm)</t>
  </si>
  <si>
    <t>31151507-TW-P01</t>
  </si>
  <si>
    <t>TWINE, plastic, one (1) kilo per roll</t>
  </si>
  <si>
    <t>Lighting and Fixtures and Accessories</t>
  </si>
  <si>
    <t>39101605-FL-T01</t>
  </si>
  <si>
    <t>FLUORESCENT LAMP,  18 WATTS, linear tubular (T8)</t>
  </si>
  <si>
    <t>piece</t>
  </si>
  <si>
    <t>39101628-LB-L01</t>
  </si>
  <si>
    <t>Ligth Bulb, LED, 7 watts 1 pc in individual box</t>
  </si>
  <si>
    <t>Cleaning Equipment and Supplies</t>
  </si>
  <si>
    <t>47131812-AF-A01</t>
  </si>
  <si>
    <t>AIR FRESHENER, aerosol, 280ml/150g min</t>
  </si>
  <si>
    <t>47131604-BR-S01</t>
  </si>
  <si>
    <t>BROOM, soft (tambo)</t>
  </si>
  <si>
    <t>47131604-BR-T01</t>
  </si>
  <si>
    <t>BROOM, STICK (TING-TING), usable length: 760mm min</t>
  </si>
  <si>
    <t>47131829-TB-C01</t>
  </si>
  <si>
    <t>CLEANER,TOILET BOWL AND URINAL, 900ml-1000ml cap</t>
  </si>
  <si>
    <t>47131805-CL-P01</t>
  </si>
  <si>
    <t>CLEANSER, SCOURING POWDER, 350g min./can</t>
  </si>
  <si>
    <t xml:space="preserve">can </t>
  </si>
  <si>
    <t>47131811-DE-B02</t>
  </si>
  <si>
    <t>DETERGENT BAR, 140 grams as packed</t>
  </si>
  <si>
    <t>bar</t>
  </si>
  <si>
    <t>47131811-DE-P02</t>
  </si>
  <si>
    <t>DETERGENT POWDER, all purpose, 1kg</t>
  </si>
  <si>
    <t>47131803-DS-A01</t>
  </si>
  <si>
    <t>DISINFECTANT SPRAY, aerosol type, 400-550 grams</t>
  </si>
  <si>
    <t>47131601-DU-P01</t>
  </si>
  <si>
    <t>DUST PAN, non-rigid plastic, w/ detachable handle</t>
  </si>
  <si>
    <t>47131802-FW-P02</t>
  </si>
  <si>
    <t>FLOOR WAX, PASTE, RED</t>
  </si>
  <si>
    <t>47131830-FC-A01</t>
  </si>
  <si>
    <t>FURNITURE CLEANER, aerosol type, 300ml min per can</t>
  </si>
  <si>
    <t>47121804-MP-B01</t>
  </si>
  <si>
    <t>MOP BUCKET, heavy duty, hard plastic</t>
  </si>
  <si>
    <t>unit</t>
  </si>
  <si>
    <t>47131613-MP-H02</t>
  </si>
  <si>
    <t>MOPHANDLE, heavy duty, aluminum, screw type</t>
  </si>
  <si>
    <t>47131619-MP-R01</t>
  </si>
  <si>
    <t>MOPHEAD, made of rayon, weight: 400 grams min</t>
  </si>
  <si>
    <t>47131501-RG-C01</t>
  </si>
  <si>
    <t>RAGS, all cotton, 32 pieces per kilogram min</t>
  </si>
  <si>
    <t>bundle</t>
  </si>
  <si>
    <t>47131602-SC-N01</t>
  </si>
  <si>
    <t>SCOURING PAD, made of synthetic nylon, 140 x 220mm</t>
  </si>
  <si>
    <t>47121701-TB-P02</t>
  </si>
  <si>
    <t>TRASHBAG, plastic, transparent</t>
  </si>
  <si>
    <t>47121702-WB-P01</t>
  </si>
  <si>
    <t>WASTEBASKET, non-rigid plastic</t>
  </si>
  <si>
    <t>Information and Communication Technology (ICT) Equipment and Devices and Accessories</t>
  </si>
  <si>
    <t>43202010-FD-U01</t>
  </si>
  <si>
    <t>FLASH DRIVE, 16 GB capacity</t>
  </si>
  <si>
    <t>43211708-MO-O01</t>
  </si>
  <si>
    <t>MOUSE, optical, USB connection type</t>
  </si>
  <si>
    <t>Office Equipment and Accessories and Supplies</t>
  </si>
  <si>
    <t>44121710-CH-W01</t>
  </si>
  <si>
    <t>CHALK, molded, white, dustless, length: 78mm min</t>
  </si>
  <si>
    <t>44122105-BF-C01</t>
  </si>
  <si>
    <t>CLIP, BACKFOLD, all metal, clamping: 19mm (-1mm)</t>
  </si>
  <si>
    <t>44122105-BF-C02</t>
  </si>
  <si>
    <t>CLIP, BACKFOLD, all metal, clamping: 25mm (-1mm)</t>
  </si>
  <si>
    <t>44122105-BF-C03</t>
  </si>
  <si>
    <t>CLIP, BACKFOLD, all metal, clamping: 32mm (-1mm)</t>
  </si>
  <si>
    <t>44122105-BF-C04</t>
  </si>
  <si>
    <t>CLIP, BACKFOLD, all metal, clamping: 50mm (-1mm)</t>
  </si>
  <si>
    <t>44121801-CT-R01</t>
  </si>
  <si>
    <t>CORRECTION TAPE, film base type, UL 6m min</t>
  </si>
  <si>
    <t>44111515-DF-B01</t>
  </si>
  <si>
    <t>DATA FILE BOX, made of chipboard, with closed ends</t>
  </si>
  <si>
    <t>44122011-DF-F01</t>
  </si>
  <si>
    <t>DATA FOLDER, made of chipboard, taglia lock</t>
  </si>
  <si>
    <t>44121506-EN-D01</t>
  </si>
  <si>
    <t>ENVELOPE, DOCUMENTARY, for A4 size document</t>
  </si>
  <si>
    <t>44121506-EN-D02</t>
  </si>
  <si>
    <t>ENVELOPE, DOCUMENTARY, for legal size document</t>
  </si>
  <si>
    <t>44121506-EN-X01</t>
  </si>
  <si>
    <t>ENVELOPE, EXPANDING, KRAFTBOARD,for legal size doc</t>
  </si>
  <si>
    <t>44121506-EN-X02</t>
  </si>
  <si>
    <t>ENVELOPE, EXPANDING, PLASTIC, 0.50mm thickness min</t>
  </si>
  <si>
    <t>44121506-EN-M01</t>
  </si>
  <si>
    <t>ENVELOPE, MAILING,white, 80gsm (-5%)</t>
  </si>
  <si>
    <t>44121504-EN-W01</t>
  </si>
  <si>
    <t>ENVELOPE, mailing, white, with window</t>
  </si>
  <si>
    <t>44111912-ER-B01</t>
  </si>
  <si>
    <t>ERASER, FELT, for blackboard/whiteboard</t>
  </si>
  <si>
    <t>44122118-FA-P01</t>
  </si>
  <si>
    <t>FASTENER, METAL, 70mm between prongs</t>
  </si>
  <si>
    <t>44111515-FO-X01</t>
  </si>
  <si>
    <t>FILE ORGANIZER, expanding, plastic, 12 pockets</t>
  </si>
  <si>
    <t>44122018-FT-D01</t>
  </si>
  <si>
    <t>FILE TAB DIVIDER, bristol board, for A4</t>
  </si>
  <si>
    <t>set</t>
  </si>
  <si>
    <t>44122018-FT-D02</t>
  </si>
  <si>
    <t>FILE TAB DIVIDER, bristol board, for legal</t>
  </si>
  <si>
    <t>44122011-FO-F01</t>
  </si>
  <si>
    <t>FOLDER, FANCY, for A4 size documents</t>
  </si>
  <si>
    <t>44122011-FO-F02</t>
  </si>
  <si>
    <t>FOLDER, FANCY, for legal size documents</t>
  </si>
  <si>
    <t>44122011-FO-L01</t>
  </si>
  <si>
    <t>FOLDER, L-TYPE, PLASTIC, for A4 size documents</t>
  </si>
  <si>
    <t>44122011-FO-L02</t>
  </si>
  <si>
    <t>FOLDER, L-TYPE, PLASTIC, for legal size documents</t>
  </si>
  <si>
    <t>44122027-FO-P01</t>
  </si>
  <si>
    <t>FOLDER, PRESSBOARD, size: 240mm x 370mm (-5mm)</t>
  </si>
  <si>
    <t>44122011-FO-T03</t>
  </si>
  <si>
    <t>FOLDER, TAGBOARD, for A4 size documents</t>
  </si>
  <si>
    <t>44122011-FO-T04</t>
  </si>
  <si>
    <t>FOLDER, TAGBOARD, for legal size documents</t>
  </si>
  <si>
    <t>44122008-IT-T01</t>
  </si>
  <si>
    <t>INDEX TAB, self-adhesive, transparent</t>
  </si>
  <si>
    <t>44111515-MF-B02</t>
  </si>
  <si>
    <t>MAGAZINE FILE BOX, LARGE size, made of chipboard</t>
  </si>
  <si>
    <t>44121716-MA-F01</t>
  </si>
  <si>
    <t>MARKER, FLUORESCENT, 3 assorted colors per set</t>
  </si>
  <si>
    <t>44121708-MW-B01</t>
  </si>
  <si>
    <t>MARKER, whiteboard, black, felt tip, bullet type</t>
  </si>
  <si>
    <t>44121708-MW-B02</t>
  </si>
  <si>
    <t>MARKER, whiteboard, blue, felt tip, bullet type</t>
  </si>
  <si>
    <t>44121708-MW-B03</t>
  </si>
  <si>
    <t>MARKER, whiteboard, red, felt tip, bullet type</t>
  </si>
  <si>
    <t>44121708-MP-B01</t>
  </si>
  <si>
    <t>MARKER, PERMANENT, bullet type, black</t>
  </si>
  <si>
    <t>44121708-MP-B02</t>
  </si>
  <si>
    <t>MARKER, PERMANENT, bullet type, blue</t>
  </si>
  <si>
    <t>44121708-MP-B03</t>
  </si>
  <si>
    <t>MARKER, PERMANENT, bullet type, red</t>
  </si>
  <si>
    <t>44122104-PC-G01</t>
  </si>
  <si>
    <t>PAPER CLIP, vinyl/plastic coat, length: 32mm min</t>
  </si>
  <si>
    <t>44122104-PC-J02</t>
  </si>
  <si>
    <t>PAPER CLIP, vinyl/plastic coat, length: 48mm min</t>
  </si>
  <si>
    <t>44121706-PE-L01</t>
  </si>
  <si>
    <t>PENCIL, lead, w/ eraser, wood cased, hardness: HB</t>
  </si>
  <si>
    <t>44122037-RB-P10</t>
  </si>
  <si>
    <t>RING BINDER, 80 rings, plastic, 32mm x 1.12m</t>
  </si>
  <si>
    <t>44122101-RU-B01</t>
  </si>
  <si>
    <t>RUBBER BAND, 70mm min lay flat length (#18)</t>
  </si>
  <si>
    <t>44121905-SP-F01</t>
  </si>
  <si>
    <t>STAMP PAD, FELT, bed dimension: 60mm x 100mm min</t>
  </si>
  <si>
    <t>44121612-BL-H01</t>
  </si>
  <si>
    <t>CUTTER BLADE, for heavy duty cutter</t>
  </si>
  <si>
    <t>44121612-CU-H01</t>
  </si>
  <si>
    <t>CUTTER KNIFE, for general purpose</t>
  </si>
  <si>
    <t>44103202-DS-M01</t>
  </si>
  <si>
    <t>DATING AND STAMPING MACHINE, heavy duty</t>
  </si>
  <si>
    <t>44121619-PS-M01</t>
  </si>
  <si>
    <t>PENCIL SHARPENER, manual, single cutter head</t>
  </si>
  <si>
    <t>44101602-PU-P01</t>
  </si>
  <si>
    <t>PUNCHER, paper, heavy duty, with two hole guide</t>
  </si>
  <si>
    <t>44121618-SS-S01</t>
  </si>
  <si>
    <t>SCISSORS, symmetrical, blade length: 65mm min</t>
  </si>
  <si>
    <t>pair</t>
  </si>
  <si>
    <t>44121615-ST-S01</t>
  </si>
  <si>
    <t>STAPLER, STANDARD TYPE, load cap: 200 staples min</t>
  </si>
  <si>
    <t>44121615-ST-B01</t>
  </si>
  <si>
    <t>STAPLER, BINDER TYPE, heavy duty, desktop</t>
  </si>
  <si>
    <t>44121613-SR-P01</t>
  </si>
  <si>
    <t>STAPLE REMOVER, PLIER-TYPE</t>
  </si>
  <si>
    <t>44121605-TD-T01</t>
  </si>
  <si>
    <t>TAPE DISPENSER, TABLE TOP, for 24mm width tape</t>
  </si>
  <si>
    <t>44101602-PB-M01</t>
  </si>
  <si>
    <t>BINDING AND PUNCHING MACHINE, binding cap: 50mm</t>
  </si>
  <si>
    <t>44101807-CA-C01</t>
  </si>
  <si>
    <t>CALCULATOR, compact, 12 digits</t>
  </si>
  <si>
    <t>44101714-FX-M01</t>
  </si>
  <si>
    <t>FACSIMILE MACHINE, uses thermal paper</t>
  </si>
  <si>
    <t>44101601-PT-M01</t>
  </si>
  <si>
    <t>PAPER TRIMMER/CUTTING MACHINE, max paper size: B4</t>
  </si>
  <si>
    <t>44101603-PS-M01</t>
  </si>
  <si>
    <t>PAPER SHREDDER, cutting width: 3mm-4mm (Entry Level)</t>
  </si>
  <si>
    <t>44101603-PS-M02</t>
  </si>
  <si>
    <t>PAPER SHREDDER, cutting width: 3mm-4mm (Mid-Level)</t>
  </si>
  <si>
    <t>Printer or Facsimile or Photocopier Supplies</t>
  </si>
  <si>
    <t>44103105-EP-B17</t>
  </si>
  <si>
    <t>INK CART, EPSON C13T664100 (T6641), Black</t>
  </si>
  <si>
    <t>cart</t>
  </si>
  <si>
    <t>44103105-EP-C17</t>
  </si>
  <si>
    <t>INK CART, EPSON C13T664200 (T6642), Cyan</t>
  </si>
  <si>
    <t>44103105-EP-M17</t>
  </si>
  <si>
    <t>INK CART, EPSON C13T664300 (T6643), Magenta</t>
  </si>
  <si>
    <t>44103105-EP-Y17</t>
  </si>
  <si>
    <t>INK CART, EPSON C13T664400 (T6644), Yellow</t>
  </si>
  <si>
    <t>44103105-HP-B36</t>
  </si>
  <si>
    <t>INK CART, HP CN692AA, (HP704), Black</t>
  </si>
  <si>
    <t>44103105-HP-T36</t>
  </si>
  <si>
    <t>INK CART, HP CN693AA, (HP704), Tri-color</t>
  </si>
  <si>
    <t>44103105-HP-B33</t>
  </si>
  <si>
    <t>INK CART, HP CZ107AA, (HP678), Black</t>
  </si>
  <si>
    <t>44103105-HP-T33</t>
  </si>
  <si>
    <t>INK CART, HP CZ108AA, (HP678), Tricolor</t>
  </si>
  <si>
    <t>44103103-HP-B12</t>
  </si>
  <si>
    <t>TONER CART, HP CB435A, Black</t>
  </si>
  <si>
    <t>Flag or Accessories</t>
  </si>
  <si>
    <t>55121905-PH-F01</t>
  </si>
  <si>
    <t>PHILIPPINE NATIONAL FLAG, 100% polyester</t>
  </si>
  <si>
    <t>Fire Fighting Equipment</t>
  </si>
  <si>
    <t>46191601-FE-M01</t>
  </si>
  <si>
    <t>FIRE EXTINGUISHER, DRY CHEMICAL, 4.5kgs</t>
  </si>
  <si>
    <t>46191601-FE-H01</t>
  </si>
  <si>
    <t>FIRE EXTINGUISHER, PURE HCFC 123, 4.5kgs</t>
  </si>
  <si>
    <t>Consumer Electronics</t>
  </si>
  <si>
    <t>52161535-DV-R01</t>
  </si>
  <si>
    <t>DIGITAL VOICE RECORDER, memory: 4GB (expandable)</t>
  </si>
  <si>
    <t>Arts and Crafts Equipment and Accessories and Supplies</t>
  </si>
  <si>
    <t>60121413-CB-P01</t>
  </si>
  <si>
    <t>CLEARBOOK, 20 transparent pockets, for A4 size</t>
  </si>
  <si>
    <t>60121413-CB-P02</t>
  </si>
  <si>
    <t>CLEARBOOK, 20 transparent pockets, for LEGAL size</t>
  </si>
  <si>
    <t>60121534-ER-P01</t>
  </si>
  <si>
    <t>ERASER, PLASTIC/RUBBER, for pencil draft/writing</t>
  </si>
  <si>
    <t>60121524-SP-G01</t>
  </si>
  <si>
    <t>SIGN PEN, BLACK, liquid/gel ink, 0.5mm needle tip</t>
  </si>
  <si>
    <t>60121524-SP-G02</t>
  </si>
  <si>
    <t>SIGN PEN, BLUE, liquid/gel ink, 0.5mm needle tip</t>
  </si>
  <si>
    <t>60121524-SP-G03</t>
  </si>
  <si>
    <t>SIGN PEN, RED, liquid/gel ink, 0.5mm needle tip</t>
  </si>
  <si>
    <t>60121124-WR-P01</t>
  </si>
  <si>
    <t>WRAPPING PAPER, kraft, 65gsm (-5%)</t>
  </si>
  <si>
    <t>PART II. OTHER ITEMS NOT AVALABLE AT PS BUT REGULARLY PURCHASED FROM OTHER SOURCES (Note: Please indicate price of items)</t>
  </si>
  <si>
    <t>Common Janitorial Supplies</t>
  </si>
  <si>
    <t>Dishwashing Liquid, 1000ml</t>
  </si>
  <si>
    <t>Handwashing Liquid, 1000ml</t>
  </si>
  <si>
    <t>Glass Cleanser, 1000ml</t>
  </si>
  <si>
    <t>Photo Paper, glossy, A4, 10 sheets/pack</t>
  </si>
  <si>
    <t>Specialty Paper, A4, 10 sheets/pack</t>
  </si>
  <si>
    <t>Computer Supplies</t>
  </si>
  <si>
    <t>Toner, for HP Colourjet Pro M254NW, 202A black</t>
  </si>
  <si>
    <t>Toner, for HP Colourjet Pro M254NW, 202A Cyan</t>
  </si>
  <si>
    <t>Toner, for HP Colourjet Pro M254NW, 202A Magenta</t>
  </si>
  <si>
    <t>Toner, for HP Colourjet Pro M254NW, 202A Yellow</t>
  </si>
  <si>
    <t>Ink Refill for Epson L3110, 003 Black</t>
  </si>
  <si>
    <t>Ink Refill for Epson L3110, 003 Cyan</t>
  </si>
  <si>
    <t xml:space="preserve">Ink Refill for Epson L3110, 003 Magenta </t>
  </si>
  <si>
    <t>Ink Refill for Epson L3110, 003 Yellow</t>
  </si>
  <si>
    <t>Canon Ink C726</t>
  </si>
  <si>
    <t>Canon Ink M726</t>
  </si>
  <si>
    <t>Canon Ink Y726</t>
  </si>
  <si>
    <t>Canon Ink Bk726</t>
  </si>
  <si>
    <t>Canon Ink PGBk726</t>
  </si>
  <si>
    <t>Consumables</t>
  </si>
  <si>
    <t>Ballpen, 0.8 needle tip, black/blue, 50 pieces/box</t>
  </si>
  <si>
    <t>Brewed Coffe, 1000 grams</t>
  </si>
  <si>
    <t>Sugar, white, 1 kilo/pack</t>
  </si>
  <si>
    <t>Coffee creamer, 1000 grams</t>
  </si>
  <si>
    <t>Picture Frames, A4 size</t>
  </si>
  <si>
    <t>Other Categories</t>
  </si>
  <si>
    <t>Prepaid Card, 300</t>
  </si>
  <si>
    <t>Water Refill, 5 gallons per container</t>
  </si>
  <si>
    <t>gallon</t>
  </si>
  <si>
    <r>
      <t>B. CATERING SERVICES</t>
    </r>
    <r>
      <rPr>
        <b/>
        <sz val="8"/>
        <color rgb="FFFF0000"/>
        <rFont val="Verdana"/>
        <family val="2"/>
      </rPr>
      <t xml:space="preserve"> (Please indicate target activity  title and date of each activity)</t>
    </r>
  </si>
  <si>
    <t>CAC Program (20 pax/meeting @P500.00/pax; Php10,000.00/meeting)</t>
  </si>
  <si>
    <t>lot</t>
  </si>
  <si>
    <t>Finance and Administrative Support Services (30 pax/meeting @P500.00/pax; Php20,000.00/meeting)</t>
  </si>
  <si>
    <t>Management Committee (20 pax/meeting @P500.00/pax, Php10,000.00/meeting)</t>
  </si>
  <si>
    <t>MIS/MONET (7 pax/meeting @P500.00/pax; Php3,500.00/meeting)</t>
  </si>
  <si>
    <t>Planning (20 pax/meeting @P500.00/pax; Php10,000.00/meeting, 2 days)</t>
  </si>
  <si>
    <t>Quality Management System (15 pax/meeting @P500.00/pax; Php7,500.00/meeting)</t>
  </si>
  <si>
    <t>Regional Skills Competition (20 pax/meeting @P500.00/pax; Php10,000.00/meeting)</t>
  </si>
  <si>
    <t>RTESDC (15 pax/meeting @P500.00/pax; Php7,500.00/meeting)</t>
  </si>
  <si>
    <t>Scholarships Program (20 pax/meeting @P500.00/pax; Php10,000.00/meeting)</t>
  </si>
  <si>
    <t>Social Marketing and Advocacy Program (20 pax/meeting @P500.00/pax; Php10,000.00/meeting)</t>
  </si>
  <si>
    <t>UTPRAS (20 pax/meeting @P500.00/pax; Php10,000.00/meeting)</t>
  </si>
  <si>
    <t>World Caffee of Opportunities (10 pax/meeting @P500.00/pax, P5,000.00/meeting)</t>
  </si>
  <si>
    <t>Inter-Agency Sponsorship Meetings (MAQ,DOLE-RCC,NEDA and other Offices Hosted by TESDA 10</t>
  </si>
  <si>
    <t>as the need arises</t>
  </si>
  <si>
    <r>
      <t>C. PRINTING/ PUBLICATIONS</t>
    </r>
    <r>
      <rPr>
        <b/>
        <sz val="8"/>
        <color rgb="FFFF0000"/>
        <rFont val="Verdana"/>
        <family val="2"/>
      </rPr>
      <t xml:space="preserve"> (Accountable Forms/Brochures/ Newsletter/ Reports/ Tarpaulins and other Advocacy Materials)</t>
    </r>
  </si>
  <si>
    <t>Official Receipts</t>
  </si>
  <si>
    <t>NP- 53.5 Agency-to-Agency</t>
  </si>
  <si>
    <t>National Certificates</t>
  </si>
  <si>
    <t>Annual Report</t>
  </si>
  <si>
    <t>Brochures</t>
  </si>
  <si>
    <t xml:space="preserve">Tarpaulins </t>
  </si>
  <si>
    <t>D.  TOKENS AND OTHER CORPORATE GIVE AWAYS</t>
  </si>
  <si>
    <t>Corporate Notebook</t>
  </si>
  <si>
    <t>Corporate Ballpen</t>
  </si>
  <si>
    <t>Mugs</t>
  </si>
  <si>
    <t>Umbrella</t>
  </si>
  <si>
    <t>Tote Bag</t>
  </si>
  <si>
    <t>T-shirts/ Polo Shirts</t>
  </si>
  <si>
    <t>Jacket</t>
  </si>
  <si>
    <t>Leis</t>
  </si>
  <si>
    <t>Plaque of Recognation for Loyalty Awardees</t>
  </si>
  <si>
    <t>Plaque of Recognation for Retirees</t>
  </si>
  <si>
    <t>as required</t>
  </si>
  <si>
    <t>Plaque of Recognation for TESDA Partners</t>
  </si>
  <si>
    <t>Best TTIs and Province Award/ TESDA National Recognized Awardees</t>
  </si>
  <si>
    <r>
      <t xml:space="preserve">E. EVENTS MANAGEMENT </t>
    </r>
    <r>
      <rPr>
        <b/>
        <sz val="8"/>
        <color rgb="FFFF0000"/>
        <rFont val="Verdana"/>
        <family val="2"/>
      </rPr>
      <t>(Conventions/Seminars, etc. to be held at the Hotel)</t>
    </r>
  </si>
  <si>
    <t>CAC Convention (50 pax/meeting @P1,000.00/pax; Php50,000.00)</t>
  </si>
  <si>
    <t xml:space="preserve">date to be determine                                                                                                                                                      </t>
  </si>
  <si>
    <t>CAC</t>
  </si>
  <si>
    <t>UTPRAS (80 pax/meeting @P1,000.00/pax; Php80,000.00 per activity</t>
  </si>
  <si>
    <t>UTPRAS</t>
  </si>
  <si>
    <t>CAPABILITY BUILDING (40 pax/meeting @P1,800.00/pax, 2 days; Php144,000.00/ activity)</t>
  </si>
  <si>
    <t>CAPABILITY BUILDING</t>
  </si>
  <si>
    <t>GAD (35 pax/meeting @P1,800.00/pax; 2 days; Php70,000.00/ activity)</t>
  </si>
  <si>
    <t>GAD</t>
  </si>
  <si>
    <t>PRLEC (80 pax/meeting @P1,000.00/pax; Php80,000.00 per activity)</t>
  </si>
  <si>
    <t>PRLEC</t>
  </si>
  <si>
    <t>Scholarship Program Reconcialtions (40 pax/meeting @P1,800.00/pax, 2 days; Php144,000.00)</t>
  </si>
  <si>
    <t>SCHOLARSHIP PRORAM</t>
  </si>
  <si>
    <t>SMAC (30 pax/meeting @P1,000.00/pax; Php30,000.00/meeting)</t>
  </si>
  <si>
    <t>SMAC</t>
  </si>
  <si>
    <t>TESDA Anniversary (220 pax @P1,000.00/pax)</t>
  </si>
  <si>
    <t>TESDA ANNIVERSARY</t>
  </si>
  <si>
    <t>Year End Assessment (220 pax @P1,000.00/pax)</t>
  </si>
  <si>
    <t>F. TRANSPORTATION SERVICES</t>
  </si>
  <si>
    <t xml:space="preserve">as the need arises                                                                                                                                               </t>
  </si>
  <si>
    <t>Vehicle Supplies and Materials and Labor Services for Repair and Maintenance (SFU 819)</t>
  </si>
  <si>
    <t>Vehicle Supplies and Materials and Labor Services for Repair and Maintenance (SKV 967)</t>
  </si>
  <si>
    <t>I. TRAINING SUPPLIES AND MATERIALS</t>
  </si>
  <si>
    <t>TWSP</t>
  </si>
  <si>
    <t>Qualification Title 1</t>
  </si>
  <si>
    <t>Supply 1</t>
  </si>
  <si>
    <t>Supply 2</t>
  </si>
  <si>
    <t>Supply 3</t>
  </si>
  <si>
    <t>Supply 4</t>
  </si>
  <si>
    <t>Supply ….</t>
  </si>
  <si>
    <t>Qualification Title 2</t>
  </si>
  <si>
    <t>Qualification Title 3</t>
  </si>
  <si>
    <t>Qualification Title 4</t>
  </si>
  <si>
    <t>Qualification Title …</t>
  </si>
  <si>
    <t>STEP</t>
  </si>
  <si>
    <t>UAQTEA</t>
  </si>
  <si>
    <t>COMMUNITY-BASED TRAINING</t>
  </si>
  <si>
    <t>TOTAL BUDGET:</t>
  </si>
  <si>
    <t>+ 10% Provision for Inflation</t>
  </si>
  <si>
    <t xml:space="preserve">+ 10% Contingency  </t>
  </si>
  <si>
    <t xml:space="preserve">TOTAL ESTIMATED BUDGET:  </t>
  </si>
  <si>
    <r>
      <t>NOTE:</t>
    </r>
    <r>
      <rPr>
        <sz val="8"/>
        <color theme="1"/>
        <rFont val="Verdana"/>
        <family val="2"/>
      </rPr>
      <t xml:space="preserve">      Technical Specifications for each Item/Project being proposed shall be submitted as part of the PPMP</t>
    </r>
  </si>
  <si>
    <t xml:space="preserve">Prepared by:                                                                                        </t>
  </si>
  <si>
    <t>Concurred by:</t>
  </si>
  <si>
    <t>Approved by:</t>
  </si>
  <si>
    <t>LONIE B. GONZAGA</t>
  </si>
  <si>
    <t>AO-V/Supply Officer</t>
  </si>
  <si>
    <t>Chief TESD Specialist</t>
  </si>
  <si>
    <t>Chief Administrative Officer</t>
  </si>
  <si>
    <t>Budget Officer</t>
  </si>
  <si>
    <t xml:space="preserve">                           </t>
  </si>
  <si>
    <t>Regional Director</t>
  </si>
  <si>
    <t>End-User</t>
  </si>
  <si>
    <t>AO IV/ Acting Regional Accountant</t>
  </si>
  <si>
    <t>INDICATIVE ANNUAL PROCUREMENT PLAN for FY 2021</t>
  </si>
  <si>
    <t>Code (PAP)</t>
  </si>
  <si>
    <t>Procurement
Project</t>
  </si>
  <si>
    <t>PMO/
End-User</t>
  </si>
  <si>
    <t>Is this an Early Procurement Activity? (Yes/No)</t>
  </si>
  <si>
    <t>Estimated Budget (PhP)</t>
  </si>
  <si>
    <t>Remarks
(brief description of Project)</t>
  </si>
  <si>
    <t>Advertisement/Posting of IB/REI</t>
  </si>
  <si>
    <t>Submission/Opening of Bids</t>
  </si>
  <si>
    <t>Payment Process</t>
  </si>
  <si>
    <t>Pre-Proc Conf</t>
  </si>
  <si>
    <t>ROD</t>
  </si>
  <si>
    <t>FASD</t>
  </si>
  <si>
    <t xml:space="preserve">Lease of Venue for various events (seminars/workshops &amp; etc.) held outside the office </t>
  </si>
  <si>
    <t xml:space="preserve">Catering Services for various meetings/programs </t>
  </si>
  <si>
    <t>Corporate Tokens/Plaques (Notebook, Ballpen, Mugs, Umbrella, Tote bag, Jacket, T-shirts/ Polo Shirts, Leis &amp; etc.)</t>
  </si>
  <si>
    <t xml:space="preserve">Repairs and Maintenance - Buildings </t>
  </si>
  <si>
    <t xml:space="preserve">Repairs and Maintenance - Office Equipment </t>
  </si>
  <si>
    <t xml:space="preserve">Repairs and Maintenance - ICT Equipment </t>
  </si>
  <si>
    <t xml:space="preserve">Repairs and Maintenance - Motor Vehicles </t>
  </si>
  <si>
    <t xml:space="preserve">Other Maintenance and Operating Expenses </t>
  </si>
  <si>
    <t>Semi-Expendable ICT Equipment Expenses</t>
  </si>
  <si>
    <t>Semi-Expendable Office Equipment Expenses</t>
  </si>
  <si>
    <t>Semi-Expendable Furnitures and Fixtures Expenses</t>
  </si>
  <si>
    <t>B. PRINTING/ PUBLICATIONS</t>
  </si>
  <si>
    <t>D. TRANSPORTATION SERVICE</t>
  </si>
  <si>
    <t>E. PREVENTIVE REPAIRS AND MAINTENANCE</t>
  </si>
  <si>
    <t>F. SECURITY SERVICES</t>
  </si>
  <si>
    <t>G. OTHER MISCELLANEOUS EXPENSE</t>
  </si>
  <si>
    <t>NO</t>
  </si>
  <si>
    <t>APP CLASSIFICATION</t>
  </si>
  <si>
    <t>QTY</t>
  </si>
  <si>
    <t>ITEM</t>
  </si>
  <si>
    <t>DATE PUBLISHED TO PhilGEPS</t>
  </si>
  <si>
    <t>CLOSING DATE</t>
  </si>
  <si>
    <t>ABC</t>
  </si>
  <si>
    <t>PURPOSE</t>
  </si>
  <si>
    <t>SOURCE OF FUNDS</t>
  </si>
  <si>
    <t>QUOTATION DATE</t>
  </si>
  <si>
    <t>QUOTATION NUMBER</t>
  </si>
  <si>
    <t>NO. OF QUOTATIONS RECEIVED</t>
  </si>
  <si>
    <t>DATE OF ABSTRACT OF PRICE QUOTATION</t>
  </si>
  <si>
    <t>SUPPLIER</t>
  </si>
  <si>
    <t>PURCHASE ORDER NUMBER</t>
  </si>
  <si>
    <t>DATE</t>
  </si>
  <si>
    <t>UNIT COST</t>
  </si>
  <si>
    <t>TOTAL PO AMOUNT</t>
  </si>
  <si>
    <t>DATE SERVED/ ACKNOWLEDGE BY THE SUPPLIER</t>
  </si>
  <si>
    <t>DATE OF DELIVERY</t>
  </si>
  <si>
    <t>DATE OF INSPECTION</t>
  </si>
  <si>
    <t>DATE OF ACCEPTANCE</t>
  </si>
  <si>
    <t>DATE OF ISSUANCE</t>
  </si>
  <si>
    <t>IAR NUMBER</t>
  </si>
  <si>
    <t>INVOICE NO.</t>
  </si>
  <si>
    <t>INVOICE DATE</t>
  </si>
  <si>
    <t>pax</t>
  </si>
  <si>
    <t>Meals</t>
  </si>
  <si>
    <t>n/a</t>
  </si>
  <si>
    <t>HRMPSB Interview and Deliberation of Applicants to various position items on Jan. 7-8, 2020</t>
  </si>
  <si>
    <t>PO</t>
  </si>
  <si>
    <t>20-01-001</t>
  </si>
  <si>
    <t>DE LUXE HOTEL</t>
  </si>
  <si>
    <t>A. COMMON USE SUPPLIES AND EQUIPMENT (AVAILABLE AT PROCUREMENT SERVICE)</t>
  </si>
  <si>
    <t>Trash Bag, large, roll</t>
  </si>
  <si>
    <t>1st Quarter supplies and materials requirements</t>
  </si>
  <si>
    <t>20-01-002</t>
  </si>
  <si>
    <t>PROCUREMENT SERVICE</t>
  </si>
  <si>
    <t>20-01-003</t>
  </si>
  <si>
    <t>ROX20-00130</t>
  </si>
  <si>
    <t>1 meal, 2 snacks</t>
  </si>
  <si>
    <t>Management Committee 2020 Call on January 14, 2020</t>
  </si>
  <si>
    <t>PEARLMONT HOTEL</t>
  </si>
  <si>
    <t>Plaque of Recognition</t>
  </si>
  <si>
    <t>for Ms. Honey Analou . Doña</t>
  </si>
  <si>
    <t>20-01-004</t>
  </si>
  <si>
    <t>FOOTPRINTS AWARD CENTRUM</t>
  </si>
  <si>
    <t>Epson Ink Refill, 003, black</t>
  </si>
  <si>
    <t>DATAWORLD COMPUTER CENTER</t>
  </si>
  <si>
    <t>20-01-005</t>
  </si>
  <si>
    <t>Epson Ink Refill, 003, cyan</t>
  </si>
  <si>
    <t>COLUMBIA COMPUTER CENTER, INC.</t>
  </si>
  <si>
    <t>20-01-006</t>
  </si>
  <si>
    <t>Epson Ink Refill, 003, magenta</t>
  </si>
  <si>
    <t>Epson Ink Refill, 003, yellow</t>
  </si>
  <si>
    <t>HP 678, color</t>
  </si>
  <si>
    <t>Change oil services</t>
  </si>
  <si>
    <t>for repair and maintenance of motor vehicle, Toyota Pick-up</t>
  </si>
  <si>
    <t>20-01-010</t>
  </si>
  <si>
    <t>PPA-2 CALTEX STATION</t>
  </si>
  <si>
    <t>20-01-007</t>
  </si>
  <si>
    <t>2 meals, 2 snacks</t>
  </si>
  <si>
    <t>Scholarship Planning Workshop on January 15, 2020</t>
  </si>
  <si>
    <t>KAABAG SA PAG-USWAG SERVICE COOPERATIVE</t>
  </si>
  <si>
    <t>20-01-008</t>
  </si>
  <si>
    <t>Lunch</t>
  </si>
  <si>
    <t>Pre-bid conference for the Procurement of Security Services on January 16, 2020</t>
  </si>
  <si>
    <t>20-01-009</t>
  </si>
  <si>
    <t>3 meals, 2 snacks</t>
  </si>
  <si>
    <t>Year-end Closing of Books Workshop of budget officer and financial analyst from all OU's on January  22-24, 2020</t>
  </si>
  <si>
    <t>Paper Fastener, plastic</t>
  </si>
  <si>
    <t>GOLDCREST MARKETING CORPORATION</t>
  </si>
  <si>
    <t>20-01-011</t>
  </si>
  <si>
    <t>Paper Fastener, metal</t>
  </si>
  <si>
    <t>Folder, brown, for legal size documents, 100pcs/pack</t>
  </si>
  <si>
    <t>Sign Pen, 1.0mm, black</t>
  </si>
  <si>
    <t>CROWN PAPER &amp; STATIONERIES SUPPLY</t>
  </si>
  <si>
    <t>20-01-012</t>
  </si>
  <si>
    <t>Sign Pen, 1.0mm, blue</t>
  </si>
  <si>
    <t>Paper Fastener, plastic long prong</t>
  </si>
  <si>
    <t>CAGAYAN EDUCATIONAL SUPPLY</t>
  </si>
  <si>
    <t>20-01-013</t>
  </si>
  <si>
    <t>Pencil, w/ eraser, No.2, HB, 12pcs/box</t>
  </si>
  <si>
    <t>Data File box, made of chipboard, close ends, without cover, blue</t>
  </si>
  <si>
    <t>Data Folder, made of chipboard, File Fix, Steno Type, blue</t>
  </si>
  <si>
    <t>Lunch/PM Snacks</t>
  </si>
  <si>
    <t>for the Media Appreciation Day 2020 on January 24, 2020</t>
  </si>
  <si>
    <t>GRAND CITY HOTEL</t>
  </si>
  <si>
    <t>20-01-014</t>
  </si>
  <si>
    <t>Meals (AM/PM Snacks, Lunch/Dinner)</t>
  </si>
  <si>
    <t>Workshop on GAD Attributed Program and Preparation of 2019 GAD Accomplishment Report on January 27-28, 2020</t>
  </si>
  <si>
    <t>PHILTOWN HOTEL</t>
  </si>
  <si>
    <t>20-01-015</t>
  </si>
  <si>
    <t>Wall tempered Glass Certificate Frame</t>
  </si>
  <si>
    <t>Awarding of the Best Performing Operating Units for the FY 2019</t>
  </si>
  <si>
    <t>KIMSHOPPE SEWING NOTIONS</t>
  </si>
  <si>
    <t>20-01-016</t>
  </si>
  <si>
    <t>20-03-051</t>
  </si>
  <si>
    <t>Region 10 Convergence Meeting on the Implementation of Rice Competitiveness Enhancement Fund (RCEF) on February 5, 2020</t>
  </si>
  <si>
    <t>20-01-017</t>
  </si>
  <si>
    <t>THE MALLBERRY SUITES BUSINESS HOTEL</t>
  </si>
  <si>
    <t>USB Flash Drive, 16G</t>
  </si>
  <si>
    <t>for TESDA Office use</t>
  </si>
  <si>
    <t>20-01-018</t>
  </si>
  <si>
    <t>Laid Paper, long, color ivory, brand Canon, 20pcs/pack</t>
  </si>
  <si>
    <t>for FASD use/ printing of appointment documents</t>
  </si>
  <si>
    <t>20-01-019</t>
  </si>
  <si>
    <t>Pencil, w/ eraser, No.2, 12pcs/box</t>
  </si>
  <si>
    <t>for HR use</t>
  </si>
  <si>
    <t>20-01-021</t>
  </si>
  <si>
    <t>20-01-020</t>
  </si>
  <si>
    <t>COA Signage, acrylic</t>
  </si>
  <si>
    <t>for auditor's office use</t>
  </si>
  <si>
    <t>SIGNHEAD GRAPHICS ADVERTISING</t>
  </si>
  <si>
    <t>20-03-055</t>
  </si>
  <si>
    <t>COA</t>
  </si>
  <si>
    <t>COA Logo, vinyl sticker, water proof</t>
  </si>
  <si>
    <t>PM Snacks</t>
  </si>
  <si>
    <t>for the conduct of Competency-Based Written / Qualifying Exam norming process on January 31, 2020</t>
  </si>
  <si>
    <t>20-01-024</t>
  </si>
  <si>
    <t>20-01-022</t>
  </si>
  <si>
    <t>for Bid Opening on February 3, 2020 and Bid Evaluation on February 4, 2020</t>
  </si>
  <si>
    <t>20-01-025</t>
  </si>
  <si>
    <t>20-01-023</t>
  </si>
  <si>
    <t>AM Snacks/Lunch</t>
  </si>
  <si>
    <t>AM/PM Snacks, Lunch</t>
  </si>
  <si>
    <t>Region 10 Program Registration and Competency Assessment and Certification Focals Meeting / Re-echo Workshop on Curriculum Evaluation on February 10-11, 2020</t>
  </si>
  <si>
    <t>20-02-026</t>
  </si>
  <si>
    <t>MINDANAO COOPERATIVE HOSTEL SERVICES</t>
  </si>
  <si>
    <t>20-02-024</t>
  </si>
  <si>
    <t>Bed Liner</t>
  </si>
  <si>
    <t>for new RP vehicle Toyata Hi Lux pick-up P4N 101</t>
  </si>
  <si>
    <t>20-02-027</t>
  </si>
  <si>
    <t>SPEED-UP AUTO ACCESSORIES INC.</t>
  </si>
  <si>
    <t>20-02-025</t>
  </si>
  <si>
    <t>Floor Matting</t>
  </si>
  <si>
    <t>Vests</t>
  </si>
  <si>
    <t>for the participants of Strategic Planning Workshop and Benchmarking on Strategic Planning Procedures on February 19-21, 2020</t>
  </si>
  <si>
    <t>20-02-028</t>
  </si>
  <si>
    <t>JOHN ANDREW SHIRTS</t>
  </si>
  <si>
    <t>Under Chasis Rust Proofing</t>
  </si>
  <si>
    <t>for RP Vehicle P4N 101 Toyota Hi Lux</t>
  </si>
  <si>
    <t>20-02-029</t>
  </si>
  <si>
    <t>Pressurized Water Pump with complete accessories, heavy duty</t>
  </si>
  <si>
    <t>for vehicle maintenance</t>
  </si>
  <si>
    <t>POWERARC INDUSTRIAL MACHINERY CORP.</t>
  </si>
  <si>
    <t>Vacuum Pump Cleaner, wet and dry, 10-20 liters, heavy duty</t>
  </si>
  <si>
    <t>Seat Cover</t>
  </si>
  <si>
    <t>20-02-030</t>
  </si>
  <si>
    <t>ROBINSONS HANDYMAN, INC.</t>
  </si>
  <si>
    <t>for Ulat ng TESDA on February 5, 2020</t>
  </si>
  <si>
    <t>20-02-031</t>
  </si>
  <si>
    <t>Meals (AM &amp; PM Snacks, Lunch)</t>
  </si>
  <si>
    <t>TESDA Staff Meeting and Turn-Over Ceremony on February 7, 2020</t>
  </si>
  <si>
    <t>20-02-032</t>
  </si>
  <si>
    <t>for the retiree Ms. Elaine B. Borromeo</t>
  </si>
  <si>
    <t>20-02-034</t>
  </si>
  <si>
    <t>20-02-033</t>
  </si>
  <si>
    <t>PAPER, MULTICOPY, 80gsm, size: A4</t>
  </si>
  <si>
    <t>1st Quarter Supplies and Materials Requirement</t>
  </si>
  <si>
    <t>rolls</t>
  </si>
  <si>
    <t>TRASHBAG, plastic, black, small</t>
  </si>
  <si>
    <t>EXTERNAL HARD DRIVE, 1TB, 2.5"HDD, USB 3.0</t>
  </si>
  <si>
    <t>20-02-035</t>
  </si>
  <si>
    <t>Deep Matting</t>
  </si>
  <si>
    <t>Utility Box</t>
  </si>
  <si>
    <t>Rail Roof</t>
  </si>
  <si>
    <t>Flat Screen TV Monitor with stand and bracket, smart TV, High Defination, 65 inches</t>
  </si>
  <si>
    <t>To support Monitoring and Evaluation of TESDA Scholarship Program (for ORD's Office)</t>
  </si>
  <si>
    <t>20-02-038</t>
  </si>
  <si>
    <t>20-02-036</t>
  </si>
  <si>
    <t>040264</t>
  </si>
  <si>
    <t>additional for the participants of Strategic Planning Workshop and Benchmarking on Strategic Planning Procedures on February 19-21, 2020</t>
  </si>
  <si>
    <t>20-02-044</t>
  </si>
  <si>
    <t>20-02-037</t>
  </si>
  <si>
    <t>Repair and maintenance of airconditioning units of TESDA Regional Office with the following scope of works</t>
  </si>
  <si>
    <t>Repair and maintenance of office furniture and fixtures</t>
  </si>
  <si>
    <t>20-02-045</t>
  </si>
  <si>
    <t>ORO COOL CARE REFRIGERATION AND AIRCONDITIONING SERVICES</t>
  </si>
  <si>
    <t>Security Services</t>
  </si>
  <si>
    <t>Provide security service for the Regional Office Porperty and Staff</t>
  </si>
  <si>
    <t>20-02-046</t>
  </si>
  <si>
    <t>FELIX J. MONTALBO, JR.</t>
  </si>
  <si>
    <t>20-02-039</t>
  </si>
  <si>
    <t>20-02-047</t>
  </si>
  <si>
    <t>RHANDY B. REYES</t>
  </si>
  <si>
    <t>20-02-040</t>
  </si>
  <si>
    <t>20-02-048</t>
  </si>
  <si>
    <t>ERNAN B. FABIANA</t>
  </si>
  <si>
    <t>20-02-041</t>
  </si>
  <si>
    <t>LCD Projector, 4000 lumens, full HD, built-in Wifi, 2X HDMI/MHL-enabled, 10,000 hours lamp life</t>
  </si>
  <si>
    <t>To support Monitoring and Evaluation of TESDA Scholarship Program (for Regional Office use)</t>
  </si>
  <si>
    <t>20-02-042</t>
  </si>
  <si>
    <t>Transportation Service Rental, Van type can accommodate maximum of 35 persons , with the following schedules (driver and fuel requirements shall be provided by the service owner)</t>
  </si>
  <si>
    <t>Strategic Planning Workshop and Benchmarking at TESDA Region VI, Ilo-ilo City on February 19, 2020 to February 21, 2020</t>
  </si>
  <si>
    <t>BENNCH TRANSPORT SERVICES</t>
  </si>
  <si>
    <t>20-02-043</t>
  </si>
  <si>
    <t>For the retirement program of Elaine B. Borromeo on February 14, 2020</t>
  </si>
  <si>
    <t>20-02-049</t>
  </si>
  <si>
    <t>Lease of Venue for the conduct of strategic planning</t>
  </si>
  <si>
    <t>ILOILO GRAND HOTEL</t>
  </si>
  <si>
    <t>Heavy PM Snacks</t>
  </si>
  <si>
    <t>Special Meeting re: NISP findings on February 17, 2020</t>
  </si>
  <si>
    <t>20-02-050</t>
  </si>
  <si>
    <t>Keyboard for Desktop, USB Type with Mouse, A4Tech Brand</t>
  </si>
  <si>
    <t>Mouse Pad, ergonomic type with wrist support</t>
  </si>
  <si>
    <t>Mouse, ergonomic, right handed, wireless</t>
  </si>
  <si>
    <t xml:space="preserve">Laptop, Processor: Intel Core i3, RAM: 4GB, HDD: 500MB, acer aspire A514-52IC-30NA, i3-7020, 1TB HDD, </t>
  </si>
  <si>
    <t>Support Auditing Services for Monitoring and Evaluation of TESDA Scholarship Program (for COA Office)</t>
  </si>
  <si>
    <t>20-03-041</t>
  </si>
  <si>
    <t>High Speed Scanner, automatic document scanner w/ high speed USB interface, Window Office Compatible, 2-sided (duplex) scanning, color processing, ADF up to 50 pages, legal size, BROTHER ads- 2400N</t>
  </si>
  <si>
    <t>OCTAGON COMPUTER SUPERSTORE</t>
  </si>
  <si>
    <t>Printer, all-in-one, with refillable ink-tank</t>
  </si>
  <si>
    <t>gallons</t>
  </si>
  <si>
    <t>Marine Epoxy</t>
  </si>
  <si>
    <t>Repair and maintenance of ORD office's ceiling</t>
  </si>
  <si>
    <t>20-02-051</t>
  </si>
  <si>
    <t>CDH DIAMOND HARDWARE, INC.</t>
  </si>
  <si>
    <t>0207</t>
  </si>
  <si>
    <t>quart</t>
  </si>
  <si>
    <t>Easy Tite</t>
  </si>
  <si>
    <t>Sand paper, no.120</t>
  </si>
  <si>
    <t>feet</t>
  </si>
  <si>
    <t>Sand paper, no.60 or 40</t>
  </si>
  <si>
    <t>Acrytex Primer</t>
  </si>
  <si>
    <t>Cotton Baby Roller #4</t>
  </si>
  <si>
    <t>Paint brush, no.1 1/2</t>
  </si>
  <si>
    <t>Paint Roller #7</t>
  </si>
  <si>
    <t>Blind Rivets #1/8x1/2</t>
  </si>
  <si>
    <t>Blind Rivets #1/8x3/4</t>
  </si>
  <si>
    <t>Drill Bit #1/8 for steel</t>
  </si>
  <si>
    <t>Certificate Holder, A4 size</t>
  </si>
  <si>
    <t>for SMAC purposes re: posting of success stories</t>
  </si>
  <si>
    <t>20-02-052</t>
  </si>
  <si>
    <t>Board Paper, short</t>
  </si>
  <si>
    <t>length</t>
  </si>
  <si>
    <t>Ring binder, 3/4", navy/royal blue</t>
  </si>
  <si>
    <t>for COA office use</t>
  </si>
  <si>
    <t>20-02-053</t>
  </si>
  <si>
    <t>20-03-054</t>
  </si>
  <si>
    <t>Ring binder, 1", navy/royal blue</t>
  </si>
  <si>
    <t>Ring binder, 2", navy/royal blue</t>
  </si>
  <si>
    <t>PAPER, MULTICOPY, 80gsm, size: Short</t>
  </si>
  <si>
    <t>T- Shirt, jersey</t>
  </si>
  <si>
    <t>for TESDA Womens' Month Celebration</t>
  </si>
  <si>
    <t>20-02-055</t>
  </si>
  <si>
    <t>TAILOR MADE BY OLIVE</t>
  </si>
  <si>
    <t>20-02-054</t>
  </si>
  <si>
    <t>20-03-043</t>
  </si>
  <si>
    <t>Desktop Computer, processor: Intel Corei5-6700 CPU @3.40GHz, RAM: 8GB, System type:64 bit OS, x64-based processor</t>
  </si>
  <si>
    <t>Transportation Service Rental, can accommodate maximum of 7 persons , with the following schedules (driver and fuel requirements shall be provided by the service owner)</t>
  </si>
  <si>
    <t>to ferry STAR Rating Review Committee on Feb. 27-28, 2020</t>
  </si>
  <si>
    <t>20-02-056</t>
  </si>
  <si>
    <t>LEONELLE TRANSPORT SERVICES</t>
  </si>
  <si>
    <t>Orientation on SSS Programs, Membership and Benefits</t>
  </si>
  <si>
    <t>20-02-059</t>
  </si>
  <si>
    <t>20-02-057</t>
  </si>
  <si>
    <t>Alternator replacement of Innova Model 2010</t>
  </si>
  <si>
    <t>for repair and maintenance of motor vehicle Innova SJR 713</t>
  </si>
  <si>
    <t>20-02-061</t>
  </si>
  <si>
    <t>20-02-058</t>
  </si>
  <si>
    <t>Hosting of the RTF-ELCAC TWG Meeting on March 10, 2020</t>
  </si>
  <si>
    <t>20-03-064</t>
  </si>
  <si>
    <t>20-03-059</t>
  </si>
  <si>
    <t>Conference Table, 6 feet, heavy duty plastic top, steel base, foldable</t>
  </si>
  <si>
    <t>20-02-067</t>
  </si>
  <si>
    <t>KAREILA MANAGEMENT CORPORATION</t>
  </si>
  <si>
    <t>20-03-060</t>
  </si>
  <si>
    <t>Polo Shirt, cotton/lacoste, embroided logo (front &amp; back)</t>
  </si>
  <si>
    <t>for RO Job Order employees</t>
  </si>
  <si>
    <t>MODTRADE T-SHIRT CAMPUS</t>
  </si>
  <si>
    <t>20-03-061</t>
  </si>
  <si>
    <t>20-07-099</t>
  </si>
  <si>
    <t>Customized Ballpen</t>
  </si>
  <si>
    <t>20-03-065</t>
  </si>
  <si>
    <t>NVA PRINTING SERVICES</t>
  </si>
  <si>
    <t>20-03-062</t>
  </si>
  <si>
    <t>T-shirt with print</t>
  </si>
  <si>
    <t>Serbisyo Para Kay Juana, Livelihood Training for the Women Sector of Barangay Macasandig, Cagayan de Oro City</t>
  </si>
  <si>
    <t>20-03-066</t>
  </si>
  <si>
    <t>ANTONIO TY HOUSE OF TEXTILES INC.</t>
  </si>
  <si>
    <t>20-03-063</t>
  </si>
  <si>
    <t>Apron, blue with logo</t>
  </si>
  <si>
    <t>Hand Towel</t>
  </si>
  <si>
    <t>bag</t>
  </si>
  <si>
    <t>Portland Cement</t>
  </si>
  <si>
    <t>for RO building repair and maintenance</t>
  </si>
  <si>
    <t>20-03-049</t>
  </si>
  <si>
    <t>0211</t>
  </si>
  <si>
    <t>Sahara Cement Water Proofing</t>
  </si>
  <si>
    <t>meter</t>
  </si>
  <si>
    <t>Screen #1</t>
  </si>
  <si>
    <t>PVC Pipe #4</t>
  </si>
  <si>
    <t>PVC Elbow #4</t>
  </si>
  <si>
    <t>PVC Tie #4</t>
  </si>
  <si>
    <t>PVC Coupling #4</t>
  </si>
  <si>
    <t>Token (Sign Pen)</t>
  </si>
  <si>
    <t>20-03-070</t>
  </si>
  <si>
    <t>20-03-046</t>
  </si>
  <si>
    <t>COA Exit Conference on March 4, 2020</t>
  </si>
  <si>
    <t>20-03-071</t>
  </si>
  <si>
    <t>Epson Ink refill, 003, black</t>
  </si>
  <si>
    <t>office supplies and materials requirement for 1st quarter</t>
  </si>
  <si>
    <t>20-02-060</t>
  </si>
  <si>
    <t>INTELISOFT MICROCOMPUTER SYSTEMS</t>
  </si>
  <si>
    <t>20-03-067</t>
  </si>
  <si>
    <t>20-03-044</t>
  </si>
  <si>
    <t>HP 704, black</t>
  </si>
  <si>
    <t>20-03-068</t>
  </si>
  <si>
    <t>20-03-053</t>
  </si>
  <si>
    <t>Brother Ink refill, BT6000, black</t>
  </si>
  <si>
    <t>Brother Ink refill, BT5000, cyan</t>
  </si>
  <si>
    <t>Brother Ink refill, BT5000, magenta</t>
  </si>
  <si>
    <t>Brother Ink refill, BT5000, yellow</t>
  </si>
  <si>
    <t>for the retiree PD Kotie R. Bax</t>
  </si>
  <si>
    <t>20-03-069</t>
  </si>
  <si>
    <t>bottles</t>
  </si>
  <si>
    <t>Rubbing Alcohol, Ethyl, 70%, disinfectant, 500ml</t>
  </si>
  <si>
    <t>in compliance to the precautionary measures relative to COVID for the conduct of "Serbisyo Para Kay Juana" on March 24, 2020</t>
  </si>
  <si>
    <t>20-03-077</t>
  </si>
  <si>
    <t>20-03-045</t>
  </si>
  <si>
    <t>Hand Sanitizer, 1 gallon/bottle</t>
  </si>
  <si>
    <t>Transportation Service Rental, Sedan type, can accommodate at least 3 persons, 8 hours service, all-in (driver and fuel requirements shall be provided by the service owner)</t>
  </si>
  <si>
    <t>To conduct on-the-spot visit to the TVIs with on-going scholarship training in Iligan City, Lanao del Norte on March 11, 2020</t>
  </si>
  <si>
    <t>20-03-078</t>
  </si>
  <si>
    <t>Labor services for the repair of building</t>
  </si>
  <si>
    <t>for the repair and maintenance of Regional Office building and the ORDs room</t>
  </si>
  <si>
    <t>20-03-079</t>
  </si>
  <si>
    <t>RANDY A. GARCIA</t>
  </si>
  <si>
    <t>20-03-072</t>
  </si>
  <si>
    <t>20-03-073</t>
  </si>
  <si>
    <t>Pen Light Holder, #4</t>
  </si>
  <si>
    <t>supplies and materials for the repair and materials of the Regional Office Building (ORDs Office)</t>
  </si>
  <si>
    <t>20-03-076</t>
  </si>
  <si>
    <t>CALIBER INDUSTRIAL SALES CORP.</t>
  </si>
  <si>
    <t>20-03-074</t>
  </si>
  <si>
    <t>20-03-048</t>
  </si>
  <si>
    <t>014818</t>
  </si>
  <si>
    <t>Pen Light Tube, LED</t>
  </si>
  <si>
    <t>HBL MARKETING, INC.</t>
  </si>
  <si>
    <t>20-03-075</t>
  </si>
  <si>
    <t>20-03-050</t>
  </si>
  <si>
    <t>Duplex Wire, #12</t>
  </si>
  <si>
    <t>Flash Type Outlet, 3 Gang</t>
  </si>
  <si>
    <t>20-03-047</t>
  </si>
  <si>
    <t>Acretic Reducer</t>
  </si>
  <si>
    <t>Switch Box</t>
  </si>
  <si>
    <t>Fire Extinguisher refill</t>
  </si>
  <si>
    <t>for refilling of expired fire extinguisher</t>
  </si>
  <si>
    <t>TRI-J AND A ENTERPRISES</t>
  </si>
  <si>
    <t>-</t>
  </si>
  <si>
    <t>10 lbs. Dry chemical, super X brand, red</t>
  </si>
  <si>
    <t>10 lbs, HCFC 2-A rating, green</t>
  </si>
  <si>
    <t>5 lbs., ABC Brand</t>
  </si>
  <si>
    <t>Name Plate, wood</t>
  </si>
  <si>
    <t>for the Regional Director</t>
  </si>
  <si>
    <t>Hand Sanitizer</t>
  </si>
  <si>
    <t>20-03-080</t>
  </si>
  <si>
    <t>AM Snacks</t>
  </si>
  <si>
    <t>1st Quarter Region 10 Poverty Reduction, Livelihood and Employment (PRLE) Cluster on March 13, 2020</t>
  </si>
  <si>
    <t>20-03-081</t>
  </si>
  <si>
    <t>Moulding #3, wooden</t>
  </si>
  <si>
    <t>AJ WOOD PRODUCTS, INC.</t>
  </si>
  <si>
    <t>for repair and maintenance of motor vehicle P4N 101</t>
  </si>
  <si>
    <t>20-03-082</t>
  </si>
  <si>
    <t>Provision of Security Service to TESDA Regional Office with 2 guards on day shift, 1 guard on night shift at 8 hours shifting</t>
  </si>
  <si>
    <t xml:space="preserve">for TESDA Regional Office 10 </t>
  </si>
  <si>
    <t>GOD'S WELL INVESTIGATION SECURITY AGENCY</t>
  </si>
  <si>
    <t>20-03-083</t>
  </si>
  <si>
    <t>Floor Drain, 6" x 6"</t>
  </si>
  <si>
    <t>20-03-084</t>
  </si>
  <si>
    <t>Angle Valve, #1/2" x 1/2"</t>
  </si>
  <si>
    <t>Flexible Hose, #1/2" x 1/2"</t>
  </si>
  <si>
    <t>Paint tray</t>
  </si>
  <si>
    <t>Provision of labor services</t>
  </si>
  <si>
    <t>Repair and Maintenance of Office Building re: Re-piping of PVC drainage for the male/female CR near the Conference Room</t>
  </si>
  <si>
    <t>20-04-083</t>
  </si>
  <si>
    <t>20-04-085</t>
  </si>
  <si>
    <t>G.I Nipple #1/2x2</t>
  </si>
  <si>
    <t>20-04-086</t>
  </si>
  <si>
    <t>G.I Elbow #1/2</t>
  </si>
  <si>
    <t>Angle Valve, #1/2x1/2</t>
  </si>
  <si>
    <t>Coupling #1/2, G.I</t>
  </si>
  <si>
    <t>PVC Blue Elbow #1/2</t>
  </si>
  <si>
    <t>PVC Blue Elbow with thread, #1/2</t>
  </si>
  <si>
    <t>PVC Blue Coupling with thread, #1/2</t>
  </si>
  <si>
    <t>Teflon Tape, big</t>
  </si>
  <si>
    <t>pint</t>
  </si>
  <si>
    <t>Solvent</t>
  </si>
  <si>
    <t>Vulcaseal</t>
  </si>
  <si>
    <t>Flexible Hose #1/2x1/2 long #24</t>
  </si>
  <si>
    <t>Granite Disk</t>
  </si>
  <si>
    <t>PVC Blue Pipe #1/2</t>
  </si>
  <si>
    <t>HP Ink, 704, black</t>
  </si>
  <si>
    <t>for RO office supplies and materials</t>
  </si>
  <si>
    <t>20-04-087</t>
  </si>
  <si>
    <t>HP Ink, 704, color</t>
  </si>
  <si>
    <t>HP Ink, 678, black</t>
  </si>
  <si>
    <t>HP Ink, 678, color</t>
  </si>
  <si>
    <t>pcs</t>
  </si>
  <si>
    <t>Hollow Blocks</t>
  </si>
  <si>
    <t>for the Urban Container Gardening at TESDA Rooftop</t>
  </si>
  <si>
    <t>20-04-088</t>
  </si>
  <si>
    <t>bags</t>
  </si>
  <si>
    <t>Cement</t>
  </si>
  <si>
    <t>cubic</t>
  </si>
  <si>
    <t>Fine Sand</t>
  </si>
  <si>
    <t>mtrs</t>
  </si>
  <si>
    <t>Hose</t>
  </si>
  <si>
    <t>Labor services for the installation of rooftop mini organic garden with the following scope of works:</t>
  </si>
  <si>
    <t>IKE L. QUIEM</t>
  </si>
  <si>
    <t>20-04-089</t>
  </si>
  <si>
    <t>pieces</t>
  </si>
  <si>
    <t>Steel Matting, 4x8 feet, gauge 10</t>
  </si>
  <si>
    <t>for repair and maintenance of TESDA Conference Room</t>
  </si>
  <si>
    <t xml:space="preserve">   </t>
  </si>
  <si>
    <t>20-04-090</t>
  </si>
  <si>
    <t>Cutting disc</t>
  </si>
  <si>
    <t>kilo</t>
  </si>
  <si>
    <t>Nails, #4</t>
  </si>
  <si>
    <t>Nails, #5</t>
  </si>
  <si>
    <t>Rust Converter</t>
  </si>
  <si>
    <t>20-04-091</t>
  </si>
  <si>
    <t>Red Lead Paint</t>
  </si>
  <si>
    <t>Paint brush, No. 3</t>
  </si>
  <si>
    <t>Hose Connector, brass, male &amp; female threaded</t>
  </si>
  <si>
    <t>20-05-092</t>
  </si>
  <si>
    <t>Time Card, COMIX</t>
  </si>
  <si>
    <t>for TESDA Regional Office supplies/materials for the 2nd quarter</t>
  </si>
  <si>
    <t>20-05-093</t>
  </si>
  <si>
    <t>Ballpen, 50 pieces/box (blue)</t>
  </si>
  <si>
    <t>Ballpen, 50 pieces/box (black)</t>
  </si>
  <si>
    <t>Sign Pen, 1.0mm ( 6pcs blue &amp; 6pcs black)</t>
  </si>
  <si>
    <t>Folder, long (brown outer cover/white inside)</t>
  </si>
  <si>
    <t>Toilet tissue, 12 rolls/pack</t>
  </si>
  <si>
    <t>Alcohol 70%, 500ml</t>
  </si>
  <si>
    <t>Mouse Pad</t>
  </si>
  <si>
    <t>20-05-094</t>
  </si>
  <si>
    <t>Fastener, heavy duty plastic</t>
  </si>
  <si>
    <t>Dishwashing Liquid, 1000ml/bottle</t>
  </si>
  <si>
    <t>Disinfectant Spray, aerosol, big</t>
  </si>
  <si>
    <t>20-05-095</t>
  </si>
  <si>
    <t>Air Freshener, aerosol, big</t>
  </si>
  <si>
    <t>MKC AUTO CARE CENTER</t>
  </si>
  <si>
    <t>20-05-096</t>
  </si>
  <si>
    <t>HDMI Cable for CCTV Camera, 20 meters</t>
  </si>
  <si>
    <t>for TESDA Office use (relocation of CCTV monitor at ORD's office)</t>
  </si>
  <si>
    <t>20-05-091</t>
  </si>
  <si>
    <t>20-05-097</t>
  </si>
  <si>
    <t>Wall tempered Glass Certificate Frame, 16 1/2 x 22 1/2 inches, black frame</t>
  </si>
  <si>
    <t>for the retirees</t>
  </si>
  <si>
    <t>20-05-098</t>
  </si>
  <si>
    <t>20-06-072</t>
  </si>
  <si>
    <t>Toner, HP35A</t>
  </si>
  <si>
    <t>20-05-099</t>
  </si>
  <si>
    <t>for the Crisis Management Committee Meeting on May 22, 2020</t>
  </si>
  <si>
    <t>20-05-100</t>
  </si>
  <si>
    <t>for the Regional Office staff meeting on May 26, 2020</t>
  </si>
  <si>
    <t>20-05-101</t>
  </si>
  <si>
    <t>PVC blue, no. 1/2</t>
  </si>
  <si>
    <t>supplies and materials for the installation of water connection for washing area at the main entrance</t>
  </si>
  <si>
    <t>20-05-102</t>
  </si>
  <si>
    <t>PVC coupling, blue, no. 1/2</t>
  </si>
  <si>
    <t>PVC elbow, blue, no. 1/2</t>
  </si>
  <si>
    <t>GI Nipple, no. 1/2 x 2</t>
  </si>
  <si>
    <t>GI Tee, no. 1/2</t>
  </si>
  <si>
    <t>GI Nipple, no. 1/2 x 4</t>
  </si>
  <si>
    <t>PVC Solvent</t>
  </si>
  <si>
    <t>Teflon tape</t>
  </si>
  <si>
    <t>Ball valve, no.1/2</t>
  </si>
  <si>
    <t>Double angle valve, no. 1/2  to 1/2</t>
  </si>
  <si>
    <t>Bidet</t>
  </si>
  <si>
    <t>Webinar Learning Sessions for Region 10 TVET Trainers (Series 2) and TVET Trainer Exemplary Service Award (TTESA) on May 28, 2020</t>
  </si>
  <si>
    <t>20-05-103</t>
  </si>
  <si>
    <t>2020 Regional TESD Committee Meeting on May 29, 2020</t>
  </si>
  <si>
    <t>20-05-104</t>
  </si>
  <si>
    <t>For the retirement program: PD Kotie R. Bax, Joel O. Serohijos, and Cleofe Z. Cortejos on June 1, 2020</t>
  </si>
  <si>
    <t>20-05-105</t>
  </si>
  <si>
    <t>Prepaid Cards,500</t>
  </si>
  <si>
    <t>for TESDA Regional Office staff/employee use (FASD &amp; ORD)</t>
  </si>
  <si>
    <t>20-06-102</t>
  </si>
  <si>
    <t>ORO GADGETS, INC.</t>
  </si>
  <si>
    <t>20-06-106</t>
  </si>
  <si>
    <t>for the Regional Office staff meeting on June 4, 2020</t>
  </si>
  <si>
    <t>20-06-105</t>
  </si>
  <si>
    <t>20-06-107</t>
  </si>
  <si>
    <t>Non-Contact Digital IR Thermometer Laser Infrared Temperature Gun</t>
  </si>
  <si>
    <t>20-06-108</t>
  </si>
  <si>
    <t>Surgical Face Mask</t>
  </si>
  <si>
    <t>20-06-103</t>
  </si>
  <si>
    <t>Stapler, with side remover, heavy duty</t>
  </si>
  <si>
    <t>Web Camera for PC Web Chat Camera, Webcam 720p HD with built-in speaker</t>
  </si>
  <si>
    <t>for TESDA Office use, s/m requirements for new normal</t>
  </si>
  <si>
    <t>20-06-104</t>
  </si>
  <si>
    <t>20-06-109</t>
  </si>
  <si>
    <t xml:space="preserve">        </t>
  </si>
  <si>
    <t>20-07-103</t>
  </si>
  <si>
    <t>Puncher</t>
  </si>
  <si>
    <t>20-06-110</t>
  </si>
  <si>
    <t>Rubber band, big</t>
  </si>
  <si>
    <t>Region 10 PRLEC Consultation and Assessment at Sitio Kibulag, Brgy. Lantud, Talakag, Bukidnon on June 9, 2020</t>
  </si>
  <si>
    <t>ANREY CATERING &amp; FOOD SERVICES</t>
  </si>
  <si>
    <t>20-06-111</t>
  </si>
  <si>
    <t>Jack Mini plug 2 RCA Male Sterio Audio Speaker Adapter 3.5mm (15meter)</t>
  </si>
  <si>
    <t>CREST ELECTRONICS CENTER</t>
  </si>
  <si>
    <t>20-06-112</t>
  </si>
  <si>
    <t>Transportation Service Rental, Van type, all-in (driver and fuel requirements shall be provided by the service owner)</t>
  </si>
  <si>
    <t>20-06-113</t>
  </si>
  <si>
    <t>Table Tennis with complete accesories</t>
  </si>
  <si>
    <t>for TESDA RO use</t>
  </si>
  <si>
    <t>WADHUS QUALITY STORE</t>
  </si>
  <si>
    <t>20-06-114</t>
  </si>
  <si>
    <t>Desktop Computer, processor: Intel Corei7-6700 CPU @3.40GHz, RAM: 8GB, System type:64 bit OS, x64-based processor</t>
  </si>
  <si>
    <t>for Region X Control Communication Command Connect Center</t>
  </si>
  <si>
    <t>PS</t>
  </si>
  <si>
    <t>20-06-115</t>
  </si>
  <si>
    <t>20-08-109</t>
  </si>
  <si>
    <t>ROX20-01891</t>
  </si>
  <si>
    <t>Supply of materials and Installation of fixed glass partition with the following materials: 1 3/4x3 sliding doors, sobc analok frame, 1/4 clear glass with 4 feet smoke film in each glass</t>
  </si>
  <si>
    <t>for repair and maintenance of office building re: installation of TESDA Command Center and SMAC Studio</t>
  </si>
  <si>
    <t>BULUA GLASS AND ALUMINUM SUPPLY</t>
  </si>
  <si>
    <t>20-06-116</t>
  </si>
  <si>
    <t>20-07-093</t>
  </si>
  <si>
    <t>Wall tempered Glass Certificate Frame, 33x23 inches</t>
  </si>
  <si>
    <t>for the retirees Mr. Noel P. Econ and Lourdes Sinogaya</t>
  </si>
  <si>
    <t>20-06-117</t>
  </si>
  <si>
    <t>20-07-106</t>
  </si>
  <si>
    <t>Active Dry Shirt with prints at front and back, bottle green</t>
  </si>
  <si>
    <t>for launching of the Region 10 PRLEC on June 30, 2020 at Sitio Kibulag, Lantud, Talakag, Bukidnon</t>
  </si>
  <si>
    <t>G PRESS PRINTING SERVICES</t>
  </si>
  <si>
    <t>20-06-118</t>
  </si>
  <si>
    <t>Launching of the Region 10 PRLEC on June 30, 2020 at Sitio, Kibulag, Lantud, Talakag, Bukidnon</t>
  </si>
  <si>
    <t>20-06-119</t>
  </si>
  <si>
    <t>High Quality Eco-bag</t>
  </si>
  <si>
    <t>NR MINI ENTERPRISE</t>
  </si>
  <si>
    <t>20-06-120</t>
  </si>
  <si>
    <t>Air Freshener, aerosol, 280ml/150g min</t>
  </si>
  <si>
    <t>20-06-121</t>
  </si>
  <si>
    <t>Polo Shirt, 4pcs per JO (3 additional JOs)</t>
  </si>
  <si>
    <t>20-06-122</t>
  </si>
  <si>
    <t>20-07-100</t>
  </si>
  <si>
    <t>Paper, multicopy, 80gsm, size: A4</t>
  </si>
  <si>
    <t>20-06-123</t>
  </si>
  <si>
    <t>20-07-096</t>
  </si>
  <si>
    <t>Envelope, expanding, kraft board, for legal size, 100/box</t>
  </si>
  <si>
    <t>Transparent tape, 1"</t>
  </si>
  <si>
    <t>20-06-124</t>
  </si>
  <si>
    <t>Signature sticky tab</t>
  </si>
  <si>
    <t>Rice, 5kilos/pack</t>
  </si>
  <si>
    <t>ORORAMA SUPERCENTER</t>
  </si>
  <si>
    <t>20-06-125</t>
  </si>
  <si>
    <t>Cornbeef, 160 grams</t>
  </si>
  <si>
    <t>Sardines, 155 grams</t>
  </si>
  <si>
    <t>Coffee, 3-in-1, 30sachet/pack</t>
  </si>
  <si>
    <t>Milk, 33 grams</t>
  </si>
  <si>
    <t>Brown sugar, 1kilo/pack</t>
  </si>
  <si>
    <t>Noodles, 55 grams</t>
  </si>
  <si>
    <t xml:space="preserve">Soy Sauce, 200ml </t>
  </si>
  <si>
    <t>Detergent Bar, 360grams, white</t>
  </si>
  <si>
    <t>Bathsoap, 85 grams</t>
  </si>
  <si>
    <t>Glass Cleaner, aerosol</t>
  </si>
  <si>
    <t>20-06-126</t>
  </si>
  <si>
    <t>Cleanser, scouring powder, 350g min/can</t>
  </si>
  <si>
    <t>Cleanser, toilet bowl and urinal, 900ml-1000ml</t>
  </si>
  <si>
    <t>Detergent Powder, 1kg</t>
  </si>
  <si>
    <t>Disinfectant Spray, aerosol, 400-550g</t>
  </si>
  <si>
    <t>Toilet tissue, 2-plys, 12 rolls/pack</t>
  </si>
  <si>
    <t>Sponge, double with scouring pad &amp; foam</t>
  </si>
  <si>
    <t xml:space="preserve"> </t>
  </si>
  <si>
    <t>Cabinet Glass Installation, 35x112cm, 3pcs/cabinet, 4 cabinets, with glass lock</t>
  </si>
  <si>
    <t>for repair and maintenance of Cabinet glass</t>
  </si>
  <si>
    <t>20-06-127</t>
  </si>
  <si>
    <t>20-07-092</t>
  </si>
  <si>
    <t xml:space="preserve">Window Tint </t>
  </si>
  <si>
    <t>for vehicle Innova SJR 713</t>
  </si>
  <si>
    <t>MICHIBA MARKETING</t>
  </si>
  <si>
    <t>20-06-128</t>
  </si>
  <si>
    <t>20-06-129</t>
  </si>
  <si>
    <t>20-07-102</t>
  </si>
  <si>
    <t>Toner for HP Colourjet Pro M254NW, black</t>
  </si>
  <si>
    <t>20-06-130</t>
  </si>
  <si>
    <t>20-07-105</t>
  </si>
  <si>
    <t>Toner for HP Colourjet Pro M254NW, cyan</t>
  </si>
  <si>
    <t>Toner for HP Colourjet Pro M254NW,magenta</t>
  </si>
  <si>
    <t>Toner for HP Colourjet Pro M254NW, yellow</t>
  </si>
  <si>
    <t>Epson ink, T6643, magenta</t>
  </si>
  <si>
    <t>20-06-131</t>
  </si>
  <si>
    <t>Epson ink, T6644, yellow</t>
  </si>
  <si>
    <t>Canon Ink PGBk725</t>
  </si>
  <si>
    <t>Supply/delivery and installation of office cubicles with the following specifications</t>
  </si>
  <si>
    <t>Installation of Office cubicles in compliance to health protocols brought about by COVID pandemic</t>
  </si>
  <si>
    <t>DIAL@ DOOR CORP.</t>
  </si>
  <si>
    <t>20-06-132</t>
  </si>
  <si>
    <t>20-07-108</t>
  </si>
  <si>
    <t xml:space="preserve">Supply materials and labor service for the repair of office vehicle for change oil </t>
  </si>
  <si>
    <t>for repair and maintenance of vehicle Innova SJR 713</t>
  </si>
  <si>
    <t>20-06-133</t>
  </si>
  <si>
    <t>Labor services for the construction of rooftop shed and repair of canopy &amp; Stairs</t>
  </si>
  <si>
    <t>Construction of Rooftop Shed and Repair of Canopy and Stairs</t>
  </si>
  <si>
    <t>MICHAEL Y. GALCERAN</t>
  </si>
  <si>
    <t>20-07-134</t>
  </si>
  <si>
    <t>Angle Bar (2” x 2” x 4mm) – 6m</t>
  </si>
  <si>
    <t>20-07-135</t>
  </si>
  <si>
    <t>20-07-095</t>
  </si>
  <si>
    <t>238</t>
  </si>
  <si>
    <t>Angle Bar (2” x 2” x 5mm) – 6m</t>
  </si>
  <si>
    <t>B.I C-Purlins (2” x 4” x 1.5mm) – 6m</t>
  </si>
  <si>
    <t>Blind Rivets (1/8” x 1/2”)</t>
  </si>
  <si>
    <t>sheets</t>
  </si>
  <si>
    <t>G.I Corrugated Sheet (3’ x 10’ x 0.3mm)</t>
  </si>
  <si>
    <t>G.I Pipe S40 (1 1/2” ø)</t>
  </si>
  <si>
    <t>Nylon (3mm x 15m)</t>
  </si>
  <si>
    <t>Caulking Gun</t>
  </si>
  <si>
    <t>NEW CAGAYAN UNIVERSAL HARDWARE, INC.</t>
  </si>
  <si>
    <t>20-07-136</t>
  </si>
  <si>
    <t>20-07-091</t>
  </si>
  <si>
    <t>Cutting Disc 4”</t>
  </si>
  <si>
    <t>Expansion Bolt Set (1/2” x 3”)</t>
  </si>
  <si>
    <t>Galvanized Hook Bolt/J-Bolt (2” x 50mm)</t>
  </si>
  <si>
    <t>Grinding Disc 4”</t>
  </si>
  <si>
    <t>Paint Brush 2”</t>
  </si>
  <si>
    <t>gal</t>
  </si>
  <si>
    <t>Paint Primer</t>
  </si>
  <si>
    <t>Paint Gray</t>
  </si>
  <si>
    <t>liter</t>
  </si>
  <si>
    <t>Paint Thinner</t>
  </si>
  <si>
    <t>tube</t>
  </si>
  <si>
    <t>Roofing Sealant Silicon</t>
  </si>
  <si>
    <t>Welding Rod (3.2mm, #12) (10kg/box)</t>
  </si>
  <si>
    <t>Send-off and turn-over ceremony on July 8, 2020 (PD Lopez and PD Rasul</t>
  </si>
  <si>
    <t>20-07-132</t>
  </si>
  <si>
    <t>20-07-137</t>
  </si>
  <si>
    <t>High Speed Scanner, automatic document scanner w/ high speed USB interface, Window Office Compatible, 2-sided (duplex) scanning, color processing, ADF up to 50 pages, legal size, BROTHER ADS-2400N</t>
  </si>
  <si>
    <t xml:space="preserve">Installation of Connect-Communicate-Control Command Center in response to the TESDA Memorandum No. 198 </t>
  </si>
  <si>
    <t>20-07-128</t>
  </si>
  <si>
    <t>20-07-138</t>
  </si>
  <si>
    <t>20-07-101</t>
  </si>
  <si>
    <t>Supply/ delivery and installation of 3Tons Split Type Aircon, floor mounted</t>
  </si>
  <si>
    <t xml:space="preserve">Upgrade of TESDA Regional Office 10 to support infrastructure requirements related to the "New Normal" </t>
  </si>
  <si>
    <t>20-07-129</t>
  </si>
  <si>
    <t>INTELLIAIRE REFRIGERATION AND AIRCONDITIONING CORP.</t>
  </si>
  <si>
    <t>20-07-139</t>
  </si>
  <si>
    <t>Supply/ delivery and installation of 2HP Widow Type Aircon</t>
  </si>
  <si>
    <t>LED TV, flat, UHD, 220v, with USB, HDMI, 65 inches</t>
  </si>
  <si>
    <t>QUALITY APPLIANCE PLAZA, INC.</t>
  </si>
  <si>
    <t>20-07-140</t>
  </si>
  <si>
    <t>20-09-120</t>
  </si>
  <si>
    <t>42990 / 43692</t>
  </si>
  <si>
    <t>7/27/2020 &amp; 8/26/2020</t>
  </si>
  <si>
    <t>Removal and reinstallation of Solar Panels</t>
  </si>
  <si>
    <t xml:space="preserve">Repair and maintenance of TESDA Office Building Rooftop </t>
  </si>
  <si>
    <t>GREENERGY DEVELOPMENT CORP.</t>
  </si>
  <si>
    <t>20-07-141</t>
  </si>
  <si>
    <t>Supply materials and labor service for the repair of office vehicle airconditioner</t>
  </si>
  <si>
    <t>for repair of airconditioner of vehicle Innova SJR 713</t>
  </si>
  <si>
    <t>SOLFRONE CAR AIRCON PARTS SUPPLY</t>
  </si>
  <si>
    <t>20-07-142</t>
  </si>
  <si>
    <t>Printer, all-in-one, ink-tank, refillable</t>
  </si>
  <si>
    <t>for FASD Chief use</t>
  </si>
  <si>
    <t>20-07-133</t>
  </si>
  <si>
    <t>20-07-143</t>
  </si>
  <si>
    <t>20-07-104</t>
  </si>
  <si>
    <t>Water Dispenser, hot and cold, free standing water dispenser, compressor type cooling, with mini storage cabinet</t>
  </si>
  <si>
    <t>for COA Officce use</t>
  </si>
  <si>
    <t>20-07-131</t>
  </si>
  <si>
    <t>CQ LIFESTYLE CENTER</t>
  </si>
  <si>
    <t>20-07-144</t>
  </si>
  <si>
    <t>20-08-107</t>
  </si>
  <si>
    <t>for repair and maintenance of office vehicle (Toyota P4N-101)</t>
  </si>
  <si>
    <t>20-07-145</t>
  </si>
  <si>
    <t>20-07-097</t>
  </si>
  <si>
    <t>0184</t>
  </si>
  <si>
    <t>Double Head, 91"</t>
  </si>
  <si>
    <t>For the TESDA Office re: repair and maintenance of office building</t>
  </si>
  <si>
    <t>20-07-130</t>
  </si>
  <si>
    <t>20-07-146</t>
  </si>
  <si>
    <t>20-07-094</t>
  </si>
  <si>
    <t>Double Flat Sill, 156"</t>
  </si>
  <si>
    <t>Lockstile, 370"</t>
  </si>
  <si>
    <t>Interlocker, 370"</t>
  </si>
  <si>
    <t>Top Rail, 156"</t>
  </si>
  <si>
    <t>Bottom Rail, 156"</t>
  </si>
  <si>
    <t>Double Jamb, 156"</t>
  </si>
  <si>
    <t>Sealant, 8 tubes</t>
  </si>
  <si>
    <t>Channel Glazing</t>
  </si>
  <si>
    <t>SD Lock with key, 4 piece</t>
  </si>
  <si>
    <t>Nylon Roller Double, 8 piece</t>
  </si>
  <si>
    <t>Dinner</t>
  </si>
  <si>
    <t>for the Regional TVET Forum on July 15, 2020</t>
  </si>
  <si>
    <t>20-07-147</t>
  </si>
  <si>
    <t>Multivitamins, 100 pieces/box</t>
  </si>
  <si>
    <t>supplies/ materials for 1st aid kit and supplements for all TESDA staff to help boast immune system against COVID</t>
  </si>
  <si>
    <t>ROSE PHARMACY, INC.</t>
  </si>
  <si>
    <t>20-07-148</t>
  </si>
  <si>
    <t>20-07-098</t>
  </si>
  <si>
    <t>Paracetamol Forte, 500mg</t>
  </si>
  <si>
    <t>Mefenamic acid Tablets, 500mg</t>
  </si>
  <si>
    <t>Loperamide Hydrochloride capsule, 2mg</t>
  </si>
  <si>
    <t>Ibuprofen,400mg softgel capsule</t>
  </si>
  <si>
    <t>Trashbag, small</t>
  </si>
  <si>
    <t>20-07-149</t>
  </si>
  <si>
    <t>20-08-111</t>
  </si>
  <si>
    <t>Certificate Holder, A4</t>
  </si>
  <si>
    <t>conduct of Internal Quality Audit at TESDA Regional Office No. 10 on July 29, 2020</t>
  </si>
  <si>
    <t>20-07-150</t>
  </si>
  <si>
    <t>Circuit breaker (20Amp) with box</t>
  </si>
  <si>
    <t>Installation of wires for the installed cubilcles</t>
  </si>
  <si>
    <t>20-07-151</t>
  </si>
  <si>
    <t>20-08-110</t>
  </si>
  <si>
    <t>0242</t>
  </si>
  <si>
    <t>THNN Wire #12 (stranded)</t>
  </si>
  <si>
    <t>Adaptor (circle/universal)</t>
  </si>
  <si>
    <t>3 Gang Plate</t>
  </si>
  <si>
    <t>Electrical Tape</t>
  </si>
  <si>
    <t>Cutting Disc</t>
  </si>
  <si>
    <t>for the retirement program of Mr. Abecia, Ms. Sinogaya, Engr. Econ &amp; Mr. Paasa on August 3, 2020</t>
  </si>
  <si>
    <t>20-07-152</t>
  </si>
  <si>
    <t>1st 2020 Regional Scholarship Meeting on August 7, 2020</t>
  </si>
  <si>
    <t>20-08-144</t>
  </si>
  <si>
    <t>20-08-153</t>
  </si>
  <si>
    <t>Van, 12 seaters, with individual chair with armrest for each passenger (all-in, supplier to provide driver and fuel), 15 hours/day, 2 days</t>
  </si>
  <si>
    <t>Sec. Isisdro Lapeña's official visit to TESDA Region 10 at Bukidnon, Misamis Oriental and Lanao del Norte Provincial Office and Training Centers on August 5-6, 2020</t>
  </si>
  <si>
    <t>20-08-154</t>
  </si>
  <si>
    <t>Laptop, Processor: Intel Core i5, Lenovo Ideapad L315IML05 8GB, 1TB HD, MX130, 2GB, 15.6"</t>
  </si>
  <si>
    <t>20-08-155</t>
  </si>
  <si>
    <t>20-08-114</t>
  </si>
  <si>
    <t>20-08-152</t>
  </si>
  <si>
    <t>20-08-156</t>
  </si>
  <si>
    <t>Air Freshener, aerosol, 300ml per can</t>
  </si>
  <si>
    <t>for TESDA Regional Office supplies/materials for the 3rd quarter</t>
  </si>
  <si>
    <t>20-08-148</t>
  </si>
  <si>
    <t>20-08-157</t>
  </si>
  <si>
    <t>20-09-119</t>
  </si>
  <si>
    <t>ROX20-02068</t>
  </si>
  <si>
    <t>Furniture cleanser, aerosol, 330ml/ can</t>
  </si>
  <si>
    <t>Bulb, LED, 18w</t>
  </si>
  <si>
    <t>Insecticide, aerosol type, 600ml min/can</t>
  </si>
  <si>
    <t>20-08-150</t>
  </si>
  <si>
    <t>Marine plywood, 1/4</t>
  </si>
  <si>
    <t>for repair and maintenance of TESDA Conference Room (carpenrty materials)</t>
  </si>
  <si>
    <t>20-08-145</t>
  </si>
  <si>
    <t>20-08-158</t>
  </si>
  <si>
    <t>20-09-117</t>
  </si>
  <si>
    <t>0247</t>
  </si>
  <si>
    <t>Double metal furring, 1x2</t>
  </si>
  <si>
    <t>Blind rivets, 1/8 x 1/2</t>
  </si>
  <si>
    <t>Blind rivets, 1/8 x 3/4</t>
  </si>
  <si>
    <t>Wall angle, 1x1</t>
  </si>
  <si>
    <t>20-08-159</t>
  </si>
  <si>
    <t>20-09-127</t>
  </si>
  <si>
    <t>Metal drill bit, 1/8</t>
  </si>
  <si>
    <t>T-nails, no.1</t>
  </si>
  <si>
    <t>20-08-160</t>
  </si>
  <si>
    <t>20-09-129</t>
  </si>
  <si>
    <t>Skim coat</t>
  </si>
  <si>
    <t>for repair and maintenance of TESDA Conference Room (painting materials)</t>
  </si>
  <si>
    <t>20-08-146</t>
  </si>
  <si>
    <t>20-08-161</t>
  </si>
  <si>
    <t>20-09-125</t>
  </si>
  <si>
    <t>Acrytex primer, white</t>
  </si>
  <si>
    <t>Acrytex reducer</t>
  </si>
  <si>
    <t>Non-sag epoxy</t>
  </si>
  <si>
    <t>Flat wall enamel, white</t>
  </si>
  <si>
    <t>Gloss latex, white</t>
  </si>
  <si>
    <t>Sand paper, #40</t>
  </si>
  <si>
    <t>Sand paper, #120</t>
  </si>
  <si>
    <t>Paint roller, #7</t>
  </si>
  <si>
    <t>Paint brush, #1½</t>
  </si>
  <si>
    <t>Baby roller, cotton, #4</t>
  </si>
  <si>
    <t>Body filler</t>
  </si>
  <si>
    <t>20-08-162</t>
  </si>
  <si>
    <t>20-09-128</t>
  </si>
  <si>
    <t>Breaker panel board, 6 branches</t>
  </si>
  <si>
    <t>for repair and maintenance of TESDA Conference Room (electrical materials)</t>
  </si>
  <si>
    <t>20-08-147</t>
  </si>
  <si>
    <t>20-08-163</t>
  </si>
  <si>
    <t>20-09-124</t>
  </si>
  <si>
    <t>Single solid wire, #14</t>
  </si>
  <si>
    <t>Pull box, no.6</t>
  </si>
  <si>
    <t>Electrical tape, big, armak</t>
  </si>
  <si>
    <t>Utility box</t>
  </si>
  <si>
    <t>Junction box, #4</t>
  </si>
  <si>
    <t>Pen light - LED light, #4 base, with led bulb 9W</t>
  </si>
  <si>
    <t>Circuit breaker, 100amp</t>
  </si>
  <si>
    <t>20-08-164</t>
  </si>
  <si>
    <t>20-09-126</t>
  </si>
  <si>
    <t>Circuit breaker, 30amp</t>
  </si>
  <si>
    <t>Circuit breaker, 20amp</t>
  </si>
  <si>
    <t>Single stranded wire, #12</t>
  </si>
  <si>
    <t>Single stranded wire, #8</t>
  </si>
  <si>
    <t>Flexible hose, #1/2</t>
  </si>
  <si>
    <t>Flexible hose, #1</t>
  </si>
  <si>
    <t>Flash type outlet, 3 gang</t>
  </si>
  <si>
    <t>Flash type switch, 3 gang</t>
  </si>
  <si>
    <t>Flash type switch, 2 gang</t>
  </si>
  <si>
    <t>Pack Lunch</t>
  </si>
  <si>
    <t>Packed-lunch for the 26th TESDA Anniversary Program on August 20, 2020 back-to-back with the 31st Celebration of White Cane with the Persons with Dissability</t>
  </si>
  <si>
    <t>BARANGAY WOMEN DEVELOPMENT COMMITTEE MACASANDIG</t>
  </si>
  <si>
    <t>20-08-165</t>
  </si>
  <si>
    <t>Jersey Shirt, full sublimation</t>
  </si>
  <si>
    <t>TESDA 26th Anniversary Celebration</t>
  </si>
  <si>
    <t>20-08-166</t>
  </si>
  <si>
    <t>20-08-112</t>
  </si>
  <si>
    <t>Expanded Management Committee Meeting including regular and job order employees on August 19, 2020</t>
  </si>
  <si>
    <t>20-08-167</t>
  </si>
  <si>
    <t>20-08-115</t>
  </si>
  <si>
    <t>0382</t>
  </si>
  <si>
    <t>Paper fastener, plastic</t>
  </si>
  <si>
    <t>20-08-149</t>
  </si>
  <si>
    <t>20-08-168</t>
  </si>
  <si>
    <t>20-09-116</t>
  </si>
  <si>
    <t>Paper fastener, metal</t>
  </si>
  <si>
    <t>Scissor, stainless, 6 inches, heavy duty</t>
  </si>
  <si>
    <t>Tape, transparent, 1"</t>
  </si>
  <si>
    <t>Stapler with staple wire remover at the side, 26/6, heavy duty</t>
  </si>
  <si>
    <t>Blessing of the newly TESDA Command Center, SMAC and ROD Set-up Compliance to Health Protocol Requirement</t>
  </si>
  <si>
    <t>MAKS FOODS</t>
  </si>
  <si>
    <t>20-08-169</t>
  </si>
  <si>
    <t>20-08-113</t>
  </si>
  <si>
    <t>Billing</t>
  </si>
  <si>
    <t>Packed Lunch</t>
  </si>
  <si>
    <t>Feeding Program to the House of Hope Patient on August 26, 2020 as part of the 26th TESDA Anniversary Celebration</t>
  </si>
  <si>
    <t>20-08-170</t>
  </si>
  <si>
    <t>20-09-118</t>
  </si>
  <si>
    <t>0415</t>
  </si>
  <si>
    <t>for the 2020 Loyalty Awardee</t>
  </si>
  <si>
    <t>20-08-171</t>
  </si>
  <si>
    <t>20-09-121</t>
  </si>
  <si>
    <t>Transportation service rental, van type, all-in (driver and fuel requirements shall be provided by the service owner)</t>
  </si>
  <si>
    <t>for the 2020 Loyalty Awarding Ceremony/ TESDA Anniversary Celebration at RTC-Tagoloan on August 27, 2020</t>
  </si>
  <si>
    <t>20-08-172</t>
  </si>
  <si>
    <t>Meals (AM/PM Snacks, Lunch)</t>
  </si>
  <si>
    <t>20-08-173</t>
  </si>
  <si>
    <t>20-09-122</t>
  </si>
  <si>
    <t>0420</t>
  </si>
  <si>
    <t>20-09-162</t>
  </si>
  <si>
    <t>20-09-174</t>
  </si>
  <si>
    <t>20-09-123</t>
  </si>
  <si>
    <t>1483</t>
  </si>
  <si>
    <t>Canon ink, C726</t>
  </si>
  <si>
    <t>20-09-175</t>
  </si>
  <si>
    <t>Canon ink, M726</t>
  </si>
  <si>
    <t>Canon ink, Y726</t>
  </si>
  <si>
    <t>Canon ink, PGBk725</t>
  </si>
  <si>
    <t>HP ink, 704, black</t>
  </si>
  <si>
    <t>Epson ink, T664, magenta</t>
  </si>
  <si>
    <t>Epson ink, T664, yellow</t>
  </si>
  <si>
    <t>Epson ink, 003, cyan</t>
  </si>
  <si>
    <t>Epson ink, 003, magenta</t>
  </si>
  <si>
    <t>Epson ink, 003, yellow</t>
  </si>
  <si>
    <t>Epson ink, T664, black</t>
  </si>
  <si>
    <t>20-09-176</t>
  </si>
  <si>
    <t>Epson ink, 003, black</t>
  </si>
  <si>
    <t>Web Camera for PC, 720p, HD with built-in microphone</t>
  </si>
  <si>
    <t>Hard drive, external, 1TB</t>
  </si>
  <si>
    <t>20-09-177</t>
  </si>
  <si>
    <t>20-09-131</t>
  </si>
  <si>
    <t>Hard drive, external, 2TB, USB 3.0</t>
  </si>
  <si>
    <t>for SMAC purposes</t>
  </si>
  <si>
    <t>20-08-151</t>
  </si>
  <si>
    <t>20-09-178</t>
  </si>
  <si>
    <t>Memory card, 125GB, for camera</t>
  </si>
  <si>
    <t>Wireless network card, usb</t>
  </si>
  <si>
    <t>HDMI cable, HDMI-A Male to Male, 30 AWG, 1.0M</t>
  </si>
  <si>
    <t>20-09-179</t>
  </si>
  <si>
    <t>20-09-130</t>
  </si>
  <si>
    <t>Switch hub, 5-port</t>
  </si>
  <si>
    <t>20-09-180</t>
  </si>
  <si>
    <t>20-09-132</t>
  </si>
  <si>
    <t>Speaker, for PC</t>
  </si>
  <si>
    <t>Air cleaner element</t>
  </si>
  <si>
    <t>for replacement of supplies and materials for repair and maintenance of office vehicle (Toyota P4N-101)</t>
  </si>
  <si>
    <t>20-09-163</t>
  </si>
  <si>
    <t>GORDIEL AUTO PARTS</t>
  </si>
  <si>
    <t>20-09-181</t>
  </si>
  <si>
    <t>20-09-134</t>
  </si>
  <si>
    <t>Aircon cleaner element</t>
  </si>
  <si>
    <t>Provision of labor services for the following scope of works in the conference room</t>
  </si>
  <si>
    <t>20-09-161</t>
  </si>
  <si>
    <t>20-09-182</t>
  </si>
  <si>
    <t>Certificate Holder, short, blue</t>
  </si>
  <si>
    <t>for TESDA Awarding</t>
  </si>
  <si>
    <t>20-09-164</t>
  </si>
  <si>
    <t>20-09-183</t>
  </si>
  <si>
    <t>20-09-133</t>
  </si>
  <si>
    <t>Picture Frame, short</t>
  </si>
  <si>
    <t>PVC ID, 13x9.5cm with customized lanyard</t>
  </si>
  <si>
    <t>for TESDA Employees CSC compliant Identification Card Requirement</t>
  </si>
  <si>
    <t>20-09-165</t>
  </si>
  <si>
    <t>20-09-184</t>
  </si>
  <si>
    <t>for the ManCom Meeting on September 14, 2020</t>
  </si>
  <si>
    <t>20-09-166</t>
  </si>
  <si>
    <t>20-09-185</t>
  </si>
  <si>
    <t>20-09-135</t>
  </si>
  <si>
    <t>0391</t>
  </si>
  <si>
    <t>Powerbank, 20000mAh, brand: ADATA</t>
  </si>
  <si>
    <t>for ROD use</t>
  </si>
  <si>
    <t>20-09-168</t>
  </si>
  <si>
    <t>20-09-186</t>
  </si>
  <si>
    <t>20-09-167</t>
  </si>
  <si>
    <t>20-09-187</t>
  </si>
  <si>
    <t>Dishwashing Liquid, 790ml</t>
  </si>
  <si>
    <t>Disinfectant Spray, aerosol type, 400-550 grams</t>
  </si>
  <si>
    <t>Cleanser, toilet bowl and urinal, 900ml-1000ml cap</t>
  </si>
  <si>
    <t>Coffee, black, 200g</t>
  </si>
  <si>
    <t>Coffee Creamer, 450g</t>
  </si>
  <si>
    <t>Sugar, 1/2kg, white</t>
  </si>
  <si>
    <t>Broom, soft</t>
  </si>
  <si>
    <t>Dust pan</t>
  </si>
  <si>
    <t>packs</t>
  </si>
  <si>
    <t>Specialty paper, short, color: high white, range: pre-colonial, 120gsm, brand: centennial</t>
  </si>
  <si>
    <t>20-09-188</t>
  </si>
  <si>
    <t>Sticky Notepad, 3"x4", 100sheet/pad</t>
  </si>
  <si>
    <t>USB Flash drive, 32gb, brand: Kingston</t>
  </si>
  <si>
    <t>Sign pen, BLACK, gel ink, 0.5mm</t>
  </si>
  <si>
    <t>Sign pen, BLUE, gel ink, 0.5mm</t>
  </si>
  <si>
    <t>Paper cutter, wood, with paper adjuster</t>
  </si>
  <si>
    <t>20-09-189</t>
  </si>
  <si>
    <t>Calculator, basic, 12-digits, tilt display, two-way power</t>
  </si>
  <si>
    <t>Correction tape</t>
  </si>
  <si>
    <t>Signage, fiberglass/acrylic, size: 6x37 inches, color: black/gold</t>
  </si>
  <si>
    <t>20-09-169</t>
  </si>
  <si>
    <t>20-09-190</t>
  </si>
  <si>
    <t>C-Purlins, No. 2 x 6 x1.5 x 20 feet</t>
  </si>
  <si>
    <t>for repair and maintenance of TESDA Conference Room's ceiling</t>
  </si>
  <si>
    <t>20-09-170</t>
  </si>
  <si>
    <t>20-09-191</t>
  </si>
  <si>
    <t>C-Purlins, No. 2 x 4 x1.5 x 20 feet</t>
  </si>
  <si>
    <t>Welding rod, #6013</t>
  </si>
  <si>
    <t>Carrying channel</t>
  </si>
  <si>
    <t>W-clip, double</t>
  </si>
  <si>
    <t xml:space="preserve">Repairs and Maintenance - Furniture and Fixtures </t>
  </si>
  <si>
    <t>Row Labels</t>
  </si>
  <si>
    <t>Grand Total</t>
  </si>
  <si>
    <t>Sum of TOTAL PO AMOUNT</t>
  </si>
  <si>
    <t>ACTUAL PO (JAN- SEPTEMBER)</t>
  </si>
  <si>
    <t>4TH QTR RQTS</t>
  </si>
  <si>
    <t>TOTAL</t>
  </si>
  <si>
    <t>ROUND OFF</t>
  </si>
  <si>
    <t>TESDA - Misamis Occidental Provincial Office</t>
  </si>
  <si>
    <t>Printing Services (Brochures, Newsletter, Publication, Tarpulin, etc.)</t>
  </si>
  <si>
    <t>C.1 Communications</t>
  </si>
  <si>
    <t xml:space="preserve">C.1.1  Landline </t>
  </si>
  <si>
    <t>Direct Contracting</t>
  </si>
  <si>
    <t>C.1.2 Mobile (Postpaid)</t>
  </si>
  <si>
    <t>C.1.3 Mobile (Pre-paid)</t>
  </si>
  <si>
    <t>C.1.4 Postage and Courrier Services</t>
  </si>
  <si>
    <t>C. OTHERS</t>
  </si>
  <si>
    <t>Payment for 5 Job Orders</t>
  </si>
  <si>
    <t>Transportation Services</t>
  </si>
  <si>
    <t>Contruction of TESDA-Misamis Occidental Provincial Office</t>
  </si>
  <si>
    <t>G.1 Constuction of TESDA-Misamis Occidental Provincial Office</t>
  </si>
  <si>
    <t>G.2 Procurement of Office Equipment and Furnitures</t>
  </si>
  <si>
    <t>G.3 Procurement of ICT Equipment</t>
  </si>
  <si>
    <t>G.4 Community Based Training Program</t>
  </si>
  <si>
    <t>G.5 Insurance</t>
  </si>
  <si>
    <t>NP-53.9 Small Value Procurement</t>
  </si>
  <si>
    <t>G.6 Fuel, Oil and Lubricants</t>
  </si>
  <si>
    <t>C.2 Power Consumption</t>
  </si>
  <si>
    <t xml:space="preserve">C.3 Catering Services for various meetings/programs </t>
  </si>
  <si>
    <t>C.4 Website Hosting</t>
  </si>
  <si>
    <t>C.6 Labor Services</t>
  </si>
  <si>
    <t>C.5 Hotel Services</t>
  </si>
  <si>
    <t>G.7 Tokens and Other Corporate Give Aways</t>
  </si>
  <si>
    <t>JOFEL U. RONE</t>
  </si>
  <si>
    <t>ANNABEL B. AVILA</t>
  </si>
  <si>
    <t>MARY ANN M. PIT</t>
  </si>
  <si>
    <t>AUSTOLIO V.IGOT</t>
  </si>
  <si>
    <t>Supplies and materials in the conduct of community-based training</t>
  </si>
  <si>
    <t>Procurement of Office Airconditioning units and sala sest and conference table</t>
  </si>
  <si>
    <t>Procurement of 9 units laptops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</si>
</sst>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#,##0.00;\(#,##0.00\)"/>
    <numFmt numFmtId="166" formatCode="m/d"/>
    <numFmt numFmtId="167" formatCode="mm/dd/yyyy"/>
    <numFmt numFmtId="168" formatCode="m/d/yy"/>
  </numFmts>
  <fonts count="4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u/>
      <sz val="14"/>
      <color theme="1"/>
      <name val="Verdana"/>
      <family val="2"/>
    </font>
    <font>
      <b/>
      <sz val="14"/>
      <color theme="1"/>
      <name val="Verdana"/>
      <family val="2"/>
    </font>
    <font>
      <i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u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color rgb="FFFF0000"/>
      <name val="Verdana"/>
      <family val="2"/>
    </font>
    <font>
      <b/>
      <sz val="12"/>
      <name val="Candara"/>
      <family val="2"/>
    </font>
    <font>
      <i/>
      <sz val="8"/>
      <color theme="1"/>
      <name val="Verdana"/>
      <family val="2"/>
    </font>
    <font>
      <sz val="10"/>
      <color theme="1"/>
      <name val="Calibri"/>
      <family val="2"/>
      <scheme val="minor"/>
    </font>
    <font>
      <b/>
      <u/>
      <sz val="9"/>
      <color theme="1"/>
      <name val="Verdana"/>
      <family val="2"/>
    </font>
    <font>
      <b/>
      <sz val="12"/>
      <color theme="1"/>
      <name val="Calibri"/>
      <family val="2"/>
      <scheme val="minor"/>
    </font>
    <font>
      <u/>
      <sz val="8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1"/>
    </font>
    <font>
      <b/>
      <sz val="8"/>
      <color indexed="8"/>
      <name val="Arial1"/>
    </font>
    <font>
      <sz val="9"/>
      <color indexed="8"/>
      <name val="Arial1"/>
    </font>
    <font>
      <sz val="10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theme="1"/>
      <name val="Roboto"/>
    </font>
    <font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E2EFD9"/>
        <bgColor rgb="FFE2EFD9"/>
      </patternFill>
    </fill>
    <fill>
      <patternFill patternType="solid">
        <fgColor rgb="FFFF9900"/>
        <bgColor rgb="FFFF9900"/>
      </patternFill>
    </fill>
    <fill>
      <patternFill patternType="solid">
        <fgColor rgb="FFBDD6EE"/>
        <bgColor rgb="FFBDD6EE"/>
      </patternFill>
    </fill>
    <fill>
      <patternFill patternType="solid">
        <fgColor rgb="FFFFCCFF"/>
        <bgColor rgb="FFFFCCFF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rgb="FF0070C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9CB9C"/>
        <bgColor rgb="FFF9CB9C"/>
      </patternFill>
    </fill>
    <fill>
      <patternFill patternType="solid">
        <fgColor rgb="FFE06666"/>
        <bgColor rgb="FFE06666"/>
      </patternFill>
    </fill>
    <fill>
      <patternFill patternType="solid">
        <fgColor rgb="FFFFD965"/>
        <bgColor rgb="FFFFD965"/>
      </patternFill>
    </fill>
    <fill>
      <patternFill patternType="solid">
        <fgColor theme="4"/>
        <bgColor theme="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0" fontId="41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535">
    <xf numFmtId="0" fontId="0" fillId="0" borderId="0" xfId="0"/>
    <xf numFmtId="0" fontId="0" fillId="0" borderId="0" xfId="0" applyFont="1"/>
    <xf numFmtId="164" fontId="0" fillId="2" borderId="0" xfId="1" applyFont="1" applyFill="1"/>
    <xf numFmtId="164" fontId="0" fillId="0" borderId="0" xfId="1" applyFont="1"/>
    <xf numFmtId="0" fontId="3" fillId="0" borderId="0" xfId="0" applyFont="1"/>
    <xf numFmtId="0" fontId="4" fillId="0" borderId="0" xfId="0" applyFont="1" applyAlignment="1">
      <alignment horizontal="left"/>
    </xf>
    <xf numFmtId="164" fontId="4" fillId="2" borderId="0" xfId="1" applyFont="1" applyFill="1" applyAlignment="1">
      <alignment horizontal="left"/>
    </xf>
    <xf numFmtId="164" fontId="4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Font="1" applyAlignment="1">
      <alignment horizontal="center"/>
    </xf>
    <xf numFmtId="164" fontId="5" fillId="2" borderId="0" xfId="1" applyFont="1" applyFill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164" fontId="3" fillId="2" borderId="0" xfId="1" applyFont="1" applyFill="1"/>
    <xf numFmtId="164" fontId="9" fillId="2" borderId="12" xfId="1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164" fontId="9" fillId="2" borderId="15" xfId="1" applyFont="1" applyFill="1" applyBorder="1" applyAlignment="1">
      <alignment vertical="center" wrapText="1"/>
    </xf>
    <xf numFmtId="164" fontId="9" fillId="3" borderId="15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1" fillId="2" borderId="9" xfId="0" applyFont="1" applyFill="1" applyBorder="1"/>
    <xf numFmtId="0" fontId="3" fillId="2" borderId="18" xfId="0" applyFont="1" applyFill="1" applyBorder="1"/>
    <xf numFmtId="0" fontId="10" fillId="2" borderId="6" xfId="0" applyFont="1" applyFill="1" applyBorder="1"/>
    <xf numFmtId="0" fontId="6" fillId="2" borderId="6" xfId="0" applyFont="1" applyFill="1" applyBorder="1"/>
    <xf numFmtId="0" fontId="10" fillId="2" borderId="7" xfId="0" applyFont="1" applyFill="1" applyBorder="1"/>
    <xf numFmtId="0" fontId="10" fillId="2" borderId="6" xfId="0" applyFont="1" applyFill="1" applyBorder="1" applyAlignment="1">
      <alignment vertical="center"/>
    </xf>
    <xf numFmtId="164" fontId="10" fillId="2" borderId="6" xfId="1" applyFont="1" applyFill="1" applyBorder="1" applyAlignment="1">
      <alignment vertical="center"/>
    </xf>
    <xf numFmtId="164" fontId="10" fillId="2" borderId="6" xfId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8" xfId="0" applyFont="1" applyFill="1" applyBorder="1"/>
    <xf numFmtId="0" fontId="6" fillId="4" borderId="6" xfId="0" applyFont="1" applyFill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horizontal="center"/>
    </xf>
    <xf numFmtId="164" fontId="10" fillId="4" borderId="6" xfId="1" applyFont="1" applyFill="1" applyBorder="1" applyAlignment="1">
      <alignment horizontal="center"/>
    </xf>
    <xf numFmtId="0" fontId="10" fillId="4" borderId="8" xfId="0" applyFont="1" applyFill="1" applyBorder="1"/>
    <xf numFmtId="0" fontId="10" fillId="4" borderId="7" xfId="0" applyFont="1" applyFill="1" applyBorder="1"/>
    <xf numFmtId="164" fontId="10" fillId="4" borderId="6" xfId="1" applyFont="1" applyFill="1" applyBorder="1"/>
    <xf numFmtId="0" fontId="10" fillId="4" borderId="7" xfId="0" applyFont="1" applyFill="1" applyBorder="1" applyAlignment="1">
      <alignment horizontal="center"/>
    </xf>
    <xf numFmtId="0" fontId="0" fillId="4" borderId="0" xfId="0" applyFont="1" applyFill="1"/>
    <xf numFmtId="0" fontId="0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164" fontId="0" fillId="0" borderId="9" xfId="1" applyFont="1" applyBorder="1" applyAlignment="1">
      <alignment horizontal="center" vertical="center"/>
    </xf>
    <xf numFmtId="164" fontId="3" fillId="0" borderId="9" xfId="1" applyFont="1" applyBorder="1" applyAlignment="1">
      <alignment horizontal="center" vertical="center"/>
    </xf>
    <xf numFmtId="164" fontId="3" fillId="2" borderId="9" xfId="1" applyFont="1" applyFill="1" applyBorder="1" applyAlignment="1">
      <alignment horizontal="center" vertical="center"/>
    </xf>
    <xf numFmtId="164" fontId="3" fillId="0" borderId="9" xfId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2" borderId="9" xfId="1" applyFont="1" applyFill="1" applyBorder="1" applyAlignment="1">
      <alignment vertical="center"/>
    </xf>
    <xf numFmtId="164" fontId="10" fillId="0" borderId="9" xfId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9" xfId="0" applyFont="1" applyBorder="1" applyAlignment="1">
      <alignment vertical="top"/>
    </xf>
    <xf numFmtId="0" fontId="10" fillId="0" borderId="9" xfId="0" applyFont="1" applyBorder="1" applyAlignment="1">
      <alignment horizontal="center"/>
    </xf>
    <xf numFmtId="164" fontId="10" fillId="2" borderId="9" xfId="1" applyFont="1" applyFill="1" applyBorder="1" applyAlignment="1">
      <alignment horizontal="center" vertical="center"/>
    </xf>
    <xf numFmtId="0" fontId="10" fillId="0" borderId="9" xfId="0" applyFont="1" applyBorder="1"/>
    <xf numFmtId="0" fontId="0" fillId="0" borderId="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8" xfId="0" applyFont="1" applyFill="1" applyBorder="1"/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164" fontId="3" fillId="0" borderId="9" xfId="1" applyFont="1" applyBorder="1" applyAlignment="1">
      <alignment horizontal="center" vertical="top"/>
    </xf>
    <xf numFmtId="0" fontId="10" fillId="0" borderId="9" xfId="0" applyFont="1" applyBorder="1" applyAlignment="1">
      <alignment vertical="top"/>
    </xf>
    <xf numFmtId="164" fontId="10" fillId="2" borderId="9" xfId="1" applyFont="1" applyFill="1" applyBorder="1" applyAlignment="1">
      <alignment vertical="top"/>
    </xf>
    <xf numFmtId="0" fontId="10" fillId="0" borderId="9" xfId="0" applyFont="1" applyBorder="1" applyAlignment="1">
      <alignment horizontal="center" vertical="top"/>
    </xf>
    <xf numFmtId="164" fontId="10" fillId="0" borderId="9" xfId="1" applyFont="1" applyBorder="1" applyAlignment="1">
      <alignment horizontal="center" vertical="top"/>
    </xf>
    <xf numFmtId="0" fontId="10" fillId="0" borderId="2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vertical="top" wrapText="1"/>
    </xf>
    <xf numFmtId="0" fontId="10" fillId="0" borderId="22" xfId="0" applyFont="1" applyBorder="1"/>
    <xf numFmtId="0" fontId="10" fillId="0" borderId="22" xfId="0" applyFont="1" applyBorder="1" applyAlignment="1">
      <alignment vertical="center"/>
    </xf>
    <xf numFmtId="164" fontId="10" fillId="2" borderId="22" xfId="1" applyFont="1" applyFill="1" applyBorder="1" applyAlignment="1">
      <alignment vertical="center"/>
    </xf>
    <xf numFmtId="0" fontId="10" fillId="0" borderId="22" xfId="0" applyFont="1" applyBorder="1" applyAlignment="1">
      <alignment horizontal="center"/>
    </xf>
    <xf numFmtId="164" fontId="10" fillId="0" borderId="22" xfId="1" applyFont="1" applyBorder="1" applyAlignment="1">
      <alignment horizontal="center"/>
    </xf>
    <xf numFmtId="0" fontId="10" fillId="0" borderId="23" xfId="0" applyFont="1" applyBorder="1"/>
    <xf numFmtId="0" fontId="0" fillId="0" borderId="24" xfId="0" applyBorder="1"/>
    <xf numFmtId="164" fontId="0" fillId="2" borderId="24" xfId="1" applyFont="1" applyFill="1" applyBorder="1"/>
    <xf numFmtId="0" fontId="0" fillId="0" borderId="25" xfId="0" applyBorder="1"/>
    <xf numFmtId="164" fontId="0" fillId="0" borderId="24" xfId="1" applyFont="1" applyBorder="1"/>
    <xf numFmtId="0" fontId="0" fillId="0" borderId="0" xfId="0" applyBorder="1"/>
    <xf numFmtId="0" fontId="0" fillId="0" borderId="11" xfId="0" applyBorder="1"/>
    <xf numFmtId="164" fontId="0" fillId="2" borderId="12" xfId="1" applyFont="1" applyFill="1" applyBorder="1"/>
    <xf numFmtId="0" fontId="0" fillId="0" borderId="12" xfId="0" applyBorder="1"/>
    <xf numFmtId="164" fontId="0" fillId="0" borderId="12" xfId="1" applyFont="1" applyBorder="1"/>
    <xf numFmtId="0" fontId="0" fillId="0" borderId="13" xfId="0" applyBorder="1"/>
    <xf numFmtId="0" fontId="0" fillId="0" borderId="17" xfId="0" applyBorder="1"/>
    <xf numFmtId="0" fontId="9" fillId="3" borderId="27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 wrapText="1"/>
    </xf>
    <xf numFmtId="164" fontId="9" fillId="2" borderId="28" xfId="1" applyFont="1" applyFill="1" applyBorder="1" applyAlignment="1">
      <alignment vertical="center" wrapText="1"/>
    </xf>
    <xf numFmtId="164" fontId="9" fillId="3" borderId="28" xfId="1" applyFont="1" applyFill="1" applyBorder="1" applyAlignment="1">
      <alignment vertical="center" wrapText="1"/>
    </xf>
    <xf numFmtId="0" fontId="9" fillId="3" borderId="29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Border="1" applyAlignment="1">
      <alignment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164" fontId="13" fillId="2" borderId="31" xfId="1" applyFont="1" applyFill="1" applyBorder="1" applyAlignment="1">
      <alignment horizontal="center" vertical="center"/>
    </xf>
    <xf numFmtId="164" fontId="13" fillId="0" borderId="31" xfId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49" fontId="13" fillId="0" borderId="31" xfId="0" applyNumberFormat="1" applyFont="1" applyBorder="1" applyAlignment="1">
      <alignment horizontal="center" vertical="center"/>
    </xf>
    <xf numFmtId="4" fontId="13" fillId="0" borderId="31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164" fontId="13" fillId="2" borderId="9" xfId="1" applyFont="1" applyFill="1" applyBorder="1" applyAlignment="1">
      <alignment horizontal="center" vertical="center" wrapText="1"/>
    </xf>
    <xf numFmtId="164" fontId="13" fillId="0" borderId="9" xfId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4" borderId="9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164" fontId="13" fillId="2" borderId="9" xfId="1" applyFont="1" applyFill="1" applyBorder="1" applyAlignment="1">
      <alignment horizontal="center" vertical="center"/>
    </xf>
    <xf numFmtId="164" fontId="13" fillId="0" borderId="9" xfId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15" fontId="13" fillId="0" borderId="9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/>
    </xf>
    <xf numFmtId="0" fontId="13" fillId="0" borderId="22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164" fontId="13" fillId="2" borderId="22" xfId="1" applyFont="1" applyFill="1" applyBorder="1" applyAlignment="1">
      <alignment horizontal="center" vertical="center"/>
    </xf>
    <xf numFmtId="164" fontId="13" fillId="0" borderId="22" xfId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vertical="center"/>
    </xf>
    <xf numFmtId="164" fontId="7" fillId="0" borderId="34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164" fontId="14" fillId="2" borderId="0" xfId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4" fillId="0" borderId="0" xfId="1" applyFont="1" applyAlignment="1">
      <alignment vertical="center"/>
    </xf>
    <xf numFmtId="49" fontId="14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164" fontId="15" fillId="2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0" xfId="1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 indent="3"/>
    </xf>
    <xf numFmtId="0" fontId="0" fillId="0" borderId="9" xfId="0" applyFont="1" applyBorder="1" applyAlignment="1">
      <alignment horizontal="center" vertical="top"/>
    </xf>
    <xf numFmtId="164" fontId="0" fillId="0" borderId="0" xfId="0" applyNumberFormat="1" applyFont="1"/>
    <xf numFmtId="164" fontId="3" fillId="0" borderId="9" xfId="0" applyNumberFormat="1" applyFont="1" applyBorder="1" applyAlignment="1">
      <alignment vertical="center"/>
    </xf>
    <xf numFmtId="0" fontId="10" fillId="4" borderId="0" xfId="0" applyFont="1" applyFill="1" applyBorder="1"/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4" borderId="35" xfId="0" applyFont="1" applyFill="1" applyBorder="1"/>
    <xf numFmtId="164" fontId="10" fillId="4" borderId="7" xfId="1" applyFont="1" applyFill="1" applyBorder="1" applyAlignment="1">
      <alignment horizontal="center"/>
    </xf>
    <xf numFmtId="0" fontId="17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164" fontId="2" fillId="0" borderId="0" xfId="3"/>
    <xf numFmtId="164" fontId="0" fillId="0" borderId="0" xfId="4" applyFont="1"/>
    <xf numFmtId="0" fontId="2" fillId="0" borderId="0" xfId="2" applyAlignment="1">
      <alignment horizontal="center" wrapText="1"/>
    </xf>
    <xf numFmtId="0" fontId="2" fillId="0" borderId="0" xfId="2" applyAlignment="1">
      <alignment horizontal="center"/>
    </xf>
    <xf numFmtId="0" fontId="20" fillId="0" borderId="0" xfId="2" applyFont="1" applyAlignment="1">
      <alignment vertical="center"/>
    </xf>
    <xf numFmtId="164" fontId="24" fillId="0" borderId="31" xfId="3" applyFont="1" applyBorder="1" applyAlignment="1">
      <alignment horizontal="center" vertical="center" wrapText="1"/>
    </xf>
    <xf numFmtId="0" fontId="25" fillId="0" borderId="0" xfId="2" applyFont="1"/>
    <xf numFmtId="164" fontId="25" fillId="0" borderId="0" xfId="3" applyFont="1"/>
    <xf numFmtId="0" fontId="24" fillId="0" borderId="22" xfId="2" applyFont="1" applyBorder="1" applyAlignment="1">
      <alignment horizontal="center" vertical="center" wrapText="1"/>
    </xf>
    <xf numFmtId="164" fontId="24" fillId="0" borderId="22" xfId="3" applyFont="1" applyBorder="1" applyAlignment="1">
      <alignment horizontal="center" vertical="center" wrapText="1"/>
    </xf>
    <xf numFmtId="0" fontId="24" fillId="0" borderId="23" xfId="2" applyFont="1" applyBorder="1" applyAlignment="1">
      <alignment horizontal="center" vertical="center" wrapText="1"/>
    </xf>
    <xf numFmtId="0" fontId="26" fillId="5" borderId="16" xfId="2" applyFont="1" applyFill="1" applyBorder="1" applyAlignment="1">
      <alignment vertical="center"/>
    </xf>
    <xf numFmtId="0" fontId="27" fillId="5" borderId="34" xfId="2" applyFont="1" applyFill="1" applyBorder="1" applyAlignment="1">
      <alignment horizontal="left" vertical="center" wrapText="1"/>
    </xf>
    <xf numFmtId="0" fontId="27" fillId="5" borderId="34" xfId="2" applyFont="1" applyFill="1" applyBorder="1" applyAlignment="1">
      <alignment horizontal="center" vertical="center" wrapText="1"/>
    </xf>
    <xf numFmtId="164" fontId="27" fillId="5" borderId="34" xfId="3" applyFont="1" applyFill="1" applyBorder="1" applyAlignment="1">
      <alignment horizontal="left" vertical="center" wrapText="1"/>
    </xf>
    <xf numFmtId="0" fontId="27" fillId="5" borderId="18" xfId="2" applyFont="1" applyFill="1" applyBorder="1" applyAlignment="1">
      <alignment horizontal="center" vertical="center" wrapText="1"/>
    </xf>
    <xf numFmtId="0" fontId="26" fillId="0" borderId="16" xfId="2" applyFont="1" applyFill="1" applyBorder="1" applyAlignment="1">
      <alignment vertical="center" wrapText="1"/>
    </xf>
    <xf numFmtId="0" fontId="27" fillId="0" borderId="34" xfId="2" applyFont="1" applyFill="1" applyBorder="1" applyAlignment="1">
      <alignment horizontal="left" vertical="center" wrapText="1"/>
    </xf>
    <xf numFmtId="0" fontId="27" fillId="0" borderId="34" xfId="2" applyFont="1" applyFill="1" applyBorder="1" applyAlignment="1">
      <alignment horizontal="center" vertical="center" wrapText="1"/>
    </xf>
    <xf numFmtId="164" fontId="27" fillId="0" borderId="34" xfId="3" applyFont="1" applyFill="1" applyBorder="1" applyAlignment="1">
      <alignment horizontal="left" vertical="center" wrapText="1"/>
    </xf>
    <xf numFmtId="0" fontId="27" fillId="0" borderId="18" xfId="2" applyFont="1" applyFill="1" applyBorder="1" applyAlignment="1">
      <alignment horizontal="center" vertical="center" wrapText="1"/>
    </xf>
    <xf numFmtId="0" fontId="27" fillId="0" borderId="9" xfId="2" applyFont="1" applyFill="1" applyBorder="1" applyAlignment="1">
      <alignment vertical="center" wrapText="1"/>
    </xf>
    <xf numFmtId="164" fontId="27" fillId="0" borderId="34" xfId="3" applyFont="1" applyFill="1" applyBorder="1" applyAlignment="1">
      <alignment vertical="center" wrapText="1"/>
    </xf>
    <xf numFmtId="164" fontId="27" fillId="0" borderId="9" xfId="3" applyFont="1" applyFill="1" applyBorder="1" applyAlignment="1">
      <alignment vertical="center" wrapText="1"/>
    </xf>
    <xf numFmtId="0" fontId="3" fillId="0" borderId="9" xfId="2" applyFont="1" applyBorder="1" applyAlignment="1">
      <alignment vertical="top" wrapText="1"/>
    </xf>
    <xf numFmtId="0" fontId="27" fillId="0" borderId="9" xfId="2" applyFont="1" applyFill="1" applyBorder="1" applyAlignment="1">
      <alignment horizontal="center" vertical="center" wrapText="1"/>
    </xf>
    <xf numFmtId="0" fontId="27" fillId="0" borderId="11" xfId="2" applyFont="1" applyFill="1" applyBorder="1" applyAlignment="1">
      <alignment horizontal="center" vertical="center" wrapText="1"/>
    </xf>
    <xf numFmtId="0" fontId="2" fillId="0" borderId="9" xfId="2" applyFill="1" applyBorder="1" applyAlignment="1">
      <alignment horizontal="center"/>
    </xf>
    <xf numFmtId="0" fontId="2" fillId="0" borderId="20" xfId="2" applyFill="1" applyBorder="1" applyAlignment="1">
      <alignment horizontal="center"/>
    </xf>
    <xf numFmtId="0" fontId="2" fillId="0" borderId="9" xfId="2" applyFill="1" applyBorder="1" applyAlignment="1">
      <alignment horizontal="center" vertical="center"/>
    </xf>
    <xf numFmtId="0" fontId="2" fillId="0" borderId="20" xfId="2" applyFill="1" applyBorder="1" applyAlignment="1">
      <alignment horizontal="center" vertical="center"/>
    </xf>
    <xf numFmtId="164" fontId="2" fillId="0" borderId="0" xfId="2" applyNumberFormat="1"/>
    <xf numFmtId="0" fontId="27" fillId="0" borderId="9" xfId="2" applyFont="1" applyFill="1" applyBorder="1" applyAlignment="1">
      <alignment horizontal="left" vertical="center"/>
    </xf>
    <xf numFmtId="0" fontId="27" fillId="0" borderId="34" xfId="2" applyFont="1" applyFill="1" applyBorder="1" applyAlignment="1">
      <alignment vertical="center" wrapText="1"/>
    </xf>
    <xf numFmtId="0" fontId="3" fillId="0" borderId="34" xfId="2" applyFont="1" applyBorder="1" applyAlignment="1">
      <alignment vertical="top" wrapText="1"/>
    </xf>
    <xf numFmtId="0" fontId="27" fillId="0" borderId="17" xfId="2" applyFont="1" applyFill="1" applyBorder="1" applyAlignment="1">
      <alignment horizontal="center" vertical="center" wrapText="1"/>
    </xf>
    <xf numFmtId="0" fontId="2" fillId="0" borderId="34" xfId="2" applyFill="1" applyBorder="1" applyAlignment="1">
      <alignment horizontal="center"/>
    </xf>
    <xf numFmtId="0" fontId="2" fillId="0" borderId="18" xfId="2" applyFill="1" applyBorder="1" applyAlignment="1">
      <alignment horizontal="center" vertical="center"/>
    </xf>
    <xf numFmtId="164" fontId="27" fillId="0" borderId="9" xfId="4" applyFont="1" applyFill="1" applyBorder="1" applyAlignment="1">
      <alignment horizontal="right" vertical="center" wrapText="1"/>
    </xf>
    <xf numFmtId="0" fontId="27" fillId="0" borderId="9" xfId="2" applyFont="1" applyFill="1" applyBorder="1" applyAlignment="1">
      <alignment horizontal="left" vertical="center" wrapText="1"/>
    </xf>
    <xf numFmtId="0" fontId="27" fillId="0" borderId="9" xfId="2" applyFont="1" applyBorder="1" applyAlignment="1">
      <alignment horizontal="center" vertical="center" wrapText="1"/>
    </xf>
    <xf numFmtId="0" fontId="2" fillId="0" borderId="9" xfId="2" applyBorder="1" applyAlignment="1">
      <alignment horizontal="center"/>
    </xf>
    <xf numFmtId="0" fontId="2" fillId="0" borderId="20" xfId="2" applyBorder="1" applyAlignment="1">
      <alignment horizontal="center"/>
    </xf>
    <xf numFmtId="0" fontId="27" fillId="0" borderId="9" xfId="2" applyFont="1" applyBorder="1" applyAlignment="1">
      <alignment horizontal="left" vertical="center" wrapText="1"/>
    </xf>
    <xf numFmtId="0" fontId="27" fillId="0" borderId="34" xfId="2" applyFont="1" applyFill="1" applyBorder="1" applyAlignment="1">
      <alignment horizontal="left" vertical="center" wrapText="1" indent="2"/>
    </xf>
    <xf numFmtId="0" fontId="27" fillId="0" borderId="34" xfId="2" applyFont="1" applyBorder="1" applyAlignment="1">
      <alignment horizontal="left" vertical="center" wrapText="1"/>
    </xf>
    <xf numFmtId="0" fontId="27" fillId="0" borderId="34" xfId="2" applyFont="1" applyBorder="1" applyAlignment="1">
      <alignment horizontal="center" vertical="center" wrapText="1"/>
    </xf>
    <xf numFmtId="0" fontId="2" fillId="0" borderId="34" xfId="2" applyBorder="1" applyAlignment="1">
      <alignment horizontal="center" vertical="center"/>
    </xf>
    <xf numFmtId="0" fontId="2" fillId="0" borderId="18" xfId="2" applyBorder="1" applyAlignment="1">
      <alignment horizontal="center" vertical="center"/>
    </xf>
    <xf numFmtId="0" fontId="27" fillId="0" borderId="9" xfId="2" applyFont="1" applyFill="1" applyBorder="1" applyAlignment="1">
      <alignment horizontal="left" vertical="center" wrapText="1" indent="2"/>
    </xf>
    <xf numFmtId="0" fontId="27" fillId="0" borderId="19" xfId="2" applyFont="1" applyBorder="1" applyAlignment="1">
      <alignment vertical="center" wrapText="1"/>
    </xf>
    <xf numFmtId="0" fontId="29" fillId="6" borderId="27" xfId="5" applyFont="1" applyFill="1" applyBorder="1" applyAlignment="1" applyProtection="1">
      <alignment horizontal="left" vertical="center"/>
    </xf>
    <xf numFmtId="0" fontId="29" fillId="6" borderId="0" xfId="5" applyFont="1" applyFill="1" applyBorder="1" applyAlignment="1" applyProtection="1">
      <alignment horizontal="left" vertical="center"/>
    </xf>
    <xf numFmtId="0" fontId="30" fillId="0" borderId="9" xfId="2" applyFont="1" applyFill="1" applyBorder="1" applyAlignment="1">
      <alignment horizontal="center" vertical="center" wrapText="1"/>
    </xf>
    <xf numFmtId="0" fontId="30" fillId="0" borderId="39" xfId="2" applyFont="1" applyFill="1" applyBorder="1" applyAlignment="1">
      <alignment horizontal="center" vertical="center" wrapText="1"/>
    </xf>
    <xf numFmtId="0" fontId="26" fillId="0" borderId="9" xfId="2" applyFont="1" applyFill="1" applyBorder="1" applyAlignment="1">
      <alignment vertical="center" wrapText="1"/>
    </xf>
    <xf numFmtId="0" fontId="26" fillId="0" borderId="9" xfId="2" applyFont="1" applyBorder="1" applyAlignment="1">
      <alignment horizontal="center" vertical="center" wrapText="1"/>
    </xf>
    <xf numFmtId="0" fontId="27" fillId="4" borderId="34" xfId="2" applyFont="1" applyFill="1" applyBorder="1" applyAlignment="1">
      <alignment horizontal="center" vertical="center" wrapText="1"/>
    </xf>
    <xf numFmtId="0" fontId="27" fillId="4" borderId="20" xfId="2" applyFont="1" applyFill="1" applyBorder="1" applyAlignment="1">
      <alignment horizontal="center" vertical="center" wrapText="1"/>
    </xf>
    <xf numFmtId="0" fontId="24" fillId="0" borderId="0" xfId="2" applyFont="1" applyAlignment="1">
      <alignment vertical="center"/>
    </xf>
    <xf numFmtId="0" fontId="31" fillId="0" borderId="0" xfId="2" applyFont="1" applyAlignment="1">
      <alignment vertical="center"/>
    </xf>
    <xf numFmtId="164" fontId="0" fillId="0" borderId="10" xfId="4" applyFont="1" applyBorder="1"/>
    <xf numFmtId="0" fontId="32" fillId="0" borderId="0" xfId="2" applyFont="1" applyBorder="1" applyAlignment="1">
      <alignment vertical="center"/>
    </xf>
    <xf numFmtId="0" fontId="2" fillId="0" borderId="0" xfId="2" applyBorder="1" applyAlignment="1">
      <alignment vertical="center"/>
    </xf>
    <xf numFmtId="0" fontId="2" fillId="0" borderId="0" xfId="2" applyBorder="1" applyAlignment="1">
      <alignment horizontal="center" wrapText="1"/>
    </xf>
    <xf numFmtId="0" fontId="24" fillId="0" borderId="34" xfId="2" applyFont="1" applyBorder="1" applyAlignment="1">
      <alignment vertical="center"/>
    </xf>
    <xf numFmtId="0" fontId="2" fillId="0" borderId="34" xfId="2" applyBorder="1" applyAlignment="1">
      <alignment vertical="center"/>
    </xf>
    <xf numFmtId="0" fontId="2" fillId="0" borderId="17" xfId="2" applyBorder="1" applyAlignment="1">
      <alignment vertical="center"/>
    </xf>
    <xf numFmtId="0" fontId="25" fillId="0" borderId="0" xfId="2" applyFont="1" applyBorder="1" applyAlignment="1">
      <alignment horizontal="center"/>
    </xf>
    <xf numFmtId="0" fontId="24" fillId="0" borderId="9" xfId="2" applyFont="1" applyBorder="1" applyAlignment="1">
      <alignment vertical="center"/>
    </xf>
    <xf numFmtId="0" fontId="2" fillId="0" borderId="9" xfId="2" applyBorder="1" applyAlignment="1">
      <alignment vertical="center"/>
    </xf>
    <xf numFmtId="0" fontId="2" fillId="0" borderId="11" xfId="2" applyBorder="1" applyAlignment="1">
      <alignment vertical="center"/>
    </xf>
    <xf numFmtId="0" fontId="31" fillId="0" borderId="0" xfId="2" applyFont="1" applyBorder="1" applyAlignment="1">
      <alignment horizontal="center"/>
    </xf>
    <xf numFmtId="0" fontId="2" fillId="0" borderId="0" xfId="2" applyBorder="1" applyAlignment="1">
      <alignment horizontal="center"/>
    </xf>
    <xf numFmtId="0" fontId="26" fillId="0" borderId="0" xfId="2" applyFont="1" applyAlignment="1">
      <alignment vertical="center"/>
    </xf>
    <xf numFmtId="164" fontId="2" fillId="0" borderId="0" xfId="6" applyFont="1" applyAlignment="1">
      <alignment horizontal="center"/>
    </xf>
    <xf numFmtId="0" fontId="34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/>
    <xf numFmtId="164" fontId="2" fillId="0" borderId="0" xfId="3" applyFont="1"/>
    <xf numFmtId="164" fontId="2" fillId="0" borderId="0" xfId="4" applyFont="1"/>
    <xf numFmtId="0" fontId="2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164" fontId="2" fillId="0" borderId="0" xfId="2" applyNumberFormat="1" applyAlignment="1">
      <alignment horizontal="center"/>
    </xf>
    <xf numFmtId="0" fontId="35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0" fontId="3" fillId="0" borderId="0" xfId="7"/>
    <xf numFmtId="0" fontId="0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left" vertical="center" indent="6"/>
    </xf>
    <xf numFmtId="0" fontId="16" fillId="0" borderId="0" xfId="2" applyFont="1"/>
    <xf numFmtId="0" fontId="24" fillId="0" borderId="0" xfId="2" applyFont="1" applyAlignment="1">
      <alignment horizontal="left" vertical="center"/>
    </xf>
    <xf numFmtId="0" fontId="35" fillId="0" borderId="0" xfId="2" applyFont="1" applyAlignment="1">
      <alignment horizontal="left" vertical="center" indent="6"/>
    </xf>
    <xf numFmtId="0" fontId="0" fillId="0" borderId="0" xfId="2" applyFont="1"/>
    <xf numFmtId="0" fontId="35" fillId="0" borderId="0" xfId="2" applyFont="1" applyAlignment="1">
      <alignment horizontal="center" vertical="center" wrapText="1"/>
    </xf>
    <xf numFmtId="0" fontId="0" fillId="0" borderId="0" xfId="2" applyFont="1" applyAlignment="1">
      <alignment horizontal="left" vertical="center" indent="6"/>
    </xf>
    <xf numFmtId="0" fontId="38" fillId="7" borderId="0" xfId="0" applyNumberFormat="1" applyFont="1" applyFill="1" applyAlignment="1" applyProtection="1">
      <alignment horizontal="center" vertical="top" wrapText="1"/>
      <protection locked="0"/>
    </xf>
    <xf numFmtId="0" fontId="39" fillId="7" borderId="45" xfId="0" applyNumberFormat="1" applyFont="1" applyFill="1" applyBorder="1" applyAlignment="1" applyProtection="1">
      <alignment horizontal="center" vertical="top" wrapText="1"/>
      <protection locked="0"/>
    </xf>
    <xf numFmtId="0" fontId="39" fillId="7" borderId="46" xfId="0" applyNumberFormat="1" applyFont="1" applyFill="1" applyBorder="1" applyAlignment="1" applyProtection="1">
      <alignment horizontal="center" vertical="top" wrapText="1"/>
      <protection locked="0"/>
    </xf>
    <xf numFmtId="0" fontId="39" fillId="7" borderId="47" xfId="0" applyNumberFormat="1" applyFont="1" applyFill="1" applyBorder="1" applyAlignment="1" applyProtection="1">
      <alignment horizontal="center" vertical="top" wrapText="1"/>
      <protection locked="0"/>
    </xf>
    <xf numFmtId="0" fontId="38" fillId="7" borderId="46" xfId="0" applyNumberFormat="1" applyFont="1" applyFill="1" applyBorder="1" applyAlignment="1" applyProtection="1">
      <alignment horizontal="center" vertical="top" wrapText="1"/>
      <protection locked="0"/>
    </xf>
    <xf numFmtId="0" fontId="38" fillId="7" borderId="47" xfId="0" applyNumberFormat="1" applyFont="1" applyFill="1" applyBorder="1" applyAlignment="1" applyProtection="1">
      <alignment horizontal="center" vertical="top" wrapText="1"/>
      <protection locked="0"/>
    </xf>
    <xf numFmtId="0" fontId="38" fillId="7" borderId="45" xfId="0" applyNumberFormat="1" applyFont="1" applyFill="1" applyBorder="1" applyAlignment="1" applyProtection="1">
      <alignment horizontal="center" vertical="top" wrapText="1"/>
      <protection locked="0"/>
    </xf>
    <xf numFmtId="0" fontId="40" fillId="7" borderId="0" xfId="0" applyNumberFormat="1" applyFont="1" applyFill="1" applyProtection="1">
      <protection locked="0"/>
    </xf>
    <xf numFmtId="164" fontId="0" fillId="4" borderId="0" xfId="1" applyFont="1" applyFill="1"/>
    <xf numFmtId="0" fontId="3" fillId="4" borderId="0" xfId="0" applyFont="1" applyFill="1"/>
    <xf numFmtId="0" fontId="0" fillId="4" borderId="0" xfId="0" applyFill="1"/>
    <xf numFmtId="164" fontId="4" fillId="4" borderId="0" xfId="1" applyFont="1" applyFill="1" applyAlignment="1">
      <alignment horizontal="left"/>
    </xf>
    <xf numFmtId="0" fontId="4" fillId="4" borderId="0" xfId="0" applyFont="1" applyFill="1" applyAlignment="1">
      <alignment horizontal="left"/>
    </xf>
    <xf numFmtId="164" fontId="5" fillId="4" borderId="0" xfId="1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164" fontId="3" fillId="4" borderId="0" xfId="1" applyFont="1" applyFill="1" applyAlignment="1">
      <alignment horizontal="center"/>
    </xf>
    <xf numFmtId="0" fontId="39" fillId="8" borderId="47" xfId="0" applyNumberFormat="1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/>
    </xf>
    <xf numFmtId="0" fontId="10" fillId="4" borderId="9" xfId="0" applyFont="1" applyFill="1" applyBorder="1"/>
    <xf numFmtId="0" fontId="10" fillId="4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top"/>
    </xf>
    <xf numFmtId="0" fontId="10" fillId="4" borderId="22" xfId="0" applyFont="1" applyFill="1" applyBorder="1"/>
    <xf numFmtId="0" fontId="9" fillId="4" borderId="28" xfId="0" applyFont="1" applyFill="1" applyBorder="1" applyAlignment="1">
      <alignment vertical="center" wrapText="1"/>
    </xf>
    <xf numFmtId="164" fontId="9" fillId="4" borderId="28" xfId="1" applyFont="1" applyFill="1" applyBorder="1" applyAlignment="1">
      <alignment vertical="center" wrapText="1"/>
    </xf>
    <xf numFmtId="0" fontId="13" fillId="4" borderId="31" xfId="0" applyFont="1" applyFill="1" applyBorder="1" applyAlignment="1">
      <alignment horizontal="center" vertical="center"/>
    </xf>
    <xf numFmtId="164" fontId="13" fillId="4" borderId="31" xfId="1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vertical="center"/>
    </xf>
    <xf numFmtId="0" fontId="13" fillId="4" borderId="9" xfId="0" applyFont="1" applyFill="1" applyBorder="1" applyAlignment="1">
      <alignment horizontal="center" vertical="center" wrapText="1"/>
    </xf>
    <xf numFmtId="164" fontId="13" fillId="4" borderId="9" xfId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center" vertical="center"/>
    </xf>
    <xf numFmtId="164" fontId="13" fillId="4" borderId="9" xfId="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vertical="center"/>
    </xf>
    <xf numFmtId="0" fontId="13" fillId="4" borderId="22" xfId="0" applyFont="1" applyFill="1" applyBorder="1" applyAlignment="1">
      <alignment horizontal="center" vertical="center"/>
    </xf>
    <xf numFmtId="164" fontId="13" fillId="4" borderId="22" xfId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vertical="center"/>
    </xf>
    <xf numFmtId="0" fontId="11" fillId="4" borderId="0" xfId="0" applyFont="1" applyFill="1"/>
    <xf numFmtId="164" fontId="11" fillId="4" borderId="0" xfId="1" applyFont="1" applyFill="1"/>
    <xf numFmtId="164" fontId="3" fillId="2" borderId="24" xfId="1" applyFont="1" applyFill="1" applyBorder="1" applyAlignment="1">
      <alignment horizontal="center"/>
    </xf>
    <xf numFmtId="164" fontId="10" fillId="4" borderId="0" xfId="1" applyFont="1" applyFill="1" applyBorder="1" applyAlignment="1">
      <alignment horizontal="center"/>
    </xf>
    <xf numFmtId="164" fontId="3" fillId="2" borderId="13" xfId="1" applyFont="1" applyFill="1" applyBorder="1" applyAlignment="1">
      <alignment vertical="center"/>
    </xf>
    <xf numFmtId="164" fontId="3" fillId="2" borderId="13" xfId="1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center"/>
    </xf>
    <xf numFmtId="164" fontId="3" fillId="2" borderId="13" xfId="1" applyFont="1" applyFill="1" applyBorder="1" applyAlignment="1">
      <alignment horizontal="center" vertical="top"/>
    </xf>
    <xf numFmtId="164" fontId="10" fillId="2" borderId="48" xfId="1" applyFont="1" applyFill="1" applyBorder="1" applyAlignment="1">
      <alignment horizontal="center"/>
    </xf>
    <xf numFmtId="0" fontId="39" fillId="7" borderId="9" xfId="0" applyNumberFormat="1" applyFont="1" applyFill="1" applyBorder="1" applyAlignment="1" applyProtection="1">
      <alignment horizontal="center" vertical="top" wrapText="1"/>
    </xf>
    <xf numFmtId="0" fontId="38" fillId="7" borderId="9" xfId="0" applyNumberFormat="1" applyFont="1" applyFill="1" applyBorder="1" applyAlignment="1" applyProtection="1">
      <alignment horizontal="center" vertical="top" wrapText="1"/>
    </xf>
    <xf numFmtId="0" fontId="38" fillId="8" borderId="9" xfId="0" applyNumberFormat="1" applyFont="1" applyFill="1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 wrapText="1"/>
    </xf>
    <xf numFmtId="164" fontId="9" fillId="4" borderId="9" xfId="1" applyFont="1" applyFill="1" applyBorder="1" applyAlignment="1">
      <alignment vertical="center" wrapText="1"/>
    </xf>
    <xf numFmtId="164" fontId="9" fillId="3" borderId="9" xfId="1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0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9" xfId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6" fillId="4" borderId="9" xfId="0" applyFont="1" applyFill="1" applyBorder="1"/>
    <xf numFmtId="164" fontId="10" fillId="4" borderId="9" xfId="1" applyFont="1" applyFill="1" applyBorder="1" applyAlignment="1">
      <alignment horizontal="center"/>
    </xf>
    <xf numFmtId="0" fontId="0" fillId="0" borderId="9" xfId="0" applyFont="1" applyBorder="1" applyAlignment="1">
      <alignment vertical="center"/>
    </xf>
    <xf numFmtId="164" fontId="0" fillId="2" borderId="9" xfId="1" applyFont="1" applyFill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4" fontId="10" fillId="2" borderId="6" xfId="1" applyFont="1" applyFill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4" fontId="3" fillId="2" borderId="0" xfId="1" applyFont="1" applyFill="1" applyBorder="1" applyAlignment="1">
      <alignment horizontal="center" vertical="top"/>
    </xf>
    <xf numFmtId="0" fontId="10" fillId="0" borderId="6" xfId="0" applyFont="1" applyBorder="1" applyAlignment="1">
      <alignment vertical="top"/>
    </xf>
    <xf numFmtId="0" fontId="10" fillId="4" borderId="6" xfId="0" applyFont="1" applyFill="1" applyBorder="1" applyAlignment="1">
      <alignment vertical="top"/>
    </xf>
    <xf numFmtId="0" fontId="10" fillId="0" borderId="7" xfId="0" applyFont="1" applyBorder="1" applyAlignment="1">
      <alignment vertical="top"/>
    </xf>
    <xf numFmtId="164" fontId="10" fillId="2" borderId="6" xfId="1" applyFont="1" applyFill="1" applyBorder="1" applyAlignment="1">
      <alignment vertical="top"/>
    </xf>
    <xf numFmtId="0" fontId="10" fillId="0" borderId="6" xfId="0" applyFont="1" applyBorder="1" applyAlignment="1">
      <alignment horizontal="center" vertical="top"/>
    </xf>
    <xf numFmtId="164" fontId="10" fillId="0" borderId="6" xfId="1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vertical="top"/>
    </xf>
    <xf numFmtId="0" fontId="42" fillId="0" borderId="0" xfId="8" applyFont="1" applyAlignment="1">
      <alignment horizontal="left" vertical="center" wrapText="1"/>
    </xf>
    <xf numFmtId="0" fontId="42" fillId="0" borderId="0" xfId="8" applyFont="1" applyAlignment="1">
      <alignment horizontal="center" vertical="center" wrapText="1"/>
    </xf>
    <xf numFmtId="0" fontId="42" fillId="9" borderId="49" xfId="8" applyFont="1" applyFill="1" applyBorder="1" applyAlignment="1">
      <alignment horizontal="center" vertical="center" wrapText="1"/>
    </xf>
    <xf numFmtId="164" fontId="42" fillId="9" borderId="49" xfId="8" applyNumberFormat="1" applyFont="1" applyFill="1" applyBorder="1" applyAlignment="1">
      <alignment horizontal="center" vertical="center" wrapText="1"/>
    </xf>
    <xf numFmtId="164" fontId="42" fillId="10" borderId="49" xfId="8" applyNumberFormat="1" applyFont="1" applyFill="1" applyBorder="1" applyAlignment="1">
      <alignment horizontal="center" vertical="center" wrapText="1"/>
    </xf>
    <xf numFmtId="164" fontId="42" fillId="11" borderId="49" xfId="8" applyNumberFormat="1" applyFont="1" applyFill="1" applyBorder="1" applyAlignment="1">
      <alignment horizontal="center" vertical="center" wrapText="1"/>
    </xf>
    <xf numFmtId="164" fontId="42" fillId="12" borderId="49" xfId="8" applyNumberFormat="1" applyFont="1" applyFill="1" applyBorder="1" applyAlignment="1">
      <alignment horizontal="center" vertical="center" wrapText="1"/>
    </xf>
    <xf numFmtId="0" fontId="42" fillId="12" borderId="49" xfId="8" applyFont="1" applyFill="1" applyBorder="1" applyAlignment="1">
      <alignment horizontal="center" vertical="center" wrapText="1"/>
    </xf>
    <xf numFmtId="164" fontId="42" fillId="13" borderId="49" xfId="8" applyNumberFormat="1" applyFont="1" applyFill="1" applyBorder="1" applyAlignment="1">
      <alignment horizontal="center" vertical="center" wrapText="1"/>
    </xf>
    <xf numFmtId="0" fontId="42" fillId="14" borderId="49" xfId="8" applyFont="1" applyFill="1" applyBorder="1" applyAlignment="1">
      <alignment horizontal="center" vertical="center" wrapText="1"/>
    </xf>
    <xf numFmtId="0" fontId="42" fillId="15" borderId="49" xfId="8" applyFont="1" applyFill="1" applyBorder="1" applyAlignment="1">
      <alignment horizontal="center" vertical="center" wrapText="1"/>
    </xf>
    <xf numFmtId="165" fontId="42" fillId="16" borderId="49" xfId="8" applyNumberFormat="1" applyFont="1" applyFill="1" applyBorder="1" applyAlignment="1">
      <alignment horizontal="center" vertical="center" wrapText="1"/>
    </xf>
    <xf numFmtId="164" fontId="42" fillId="14" borderId="49" xfId="8" applyNumberFormat="1" applyFont="1" applyFill="1" applyBorder="1" applyAlignment="1">
      <alignment horizontal="center" vertical="center" wrapText="1"/>
    </xf>
    <xf numFmtId="0" fontId="42" fillId="17" borderId="0" xfId="8" applyFont="1" applyFill="1" applyBorder="1" applyAlignment="1">
      <alignment horizontal="center" vertical="center" wrapText="1"/>
    </xf>
    <xf numFmtId="1" fontId="42" fillId="17" borderId="0" xfId="8" applyNumberFormat="1" applyFont="1" applyFill="1" applyBorder="1" applyAlignment="1">
      <alignment horizontal="center" vertical="center" wrapText="1"/>
    </xf>
    <xf numFmtId="0" fontId="41" fillId="0" borderId="0" xfId="8" applyFont="1" applyAlignment="1"/>
    <xf numFmtId="0" fontId="36" fillId="0" borderId="0" xfId="8" applyFont="1" applyAlignment="1"/>
    <xf numFmtId="164" fontId="43" fillId="0" borderId="0" xfId="8" applyNumberFormat="1" applyFont="1" applyAlignment="1"/>
    <xf numFmtId="0" fontId="36" fillId="0" borderId="0" xfId="8" applyFont="1" applyAlignment="1">
      <alignment horizontal="left"/>
    </xf>
    <xf numFmtId="14" fontId="44" fillId="0" borderId="0" xfId="8" applyNumberFormat="1" applyFont="1" applyAlignment="1"/>
    <xf numFmtId="0" fontId="44" fillId="0" borderId="0" xfId="8" applyFont="1" applyAlignment="1">
      <alignment horizontal="center"/>
    </xf>
    <xf numFmtId="165" fontId="36" fillId="0" borderId="0" xfId="8" applyNumberFormat="1" applyFont="1" applyAlignment="1"/>
    <xf numFmtId="4" fontId="36" fillId="0" borderId="0" xfId="8" applyNumberFormat="1" applyFont="1" applyAlignment="1"/>
    <xf numFmtId="14" fontId="36" fillId="0" borderId="0" xfId="8" applyNumberFormat="1" applyFont="1" applyAlignment="1"/>
    <xf numFmtId="0" fontId="36" fillId="0" borderId="0" xfId="8" applyFont="1" applyAlignment="1" applyProtection="1">
      <protection locked="0"/>
    </xf>
    <xf numFmtId="164" fontId="43" fillId="0" borderId="0" xfId="8" applyNumberFormat="1" applyFont="1"/>
    <xf numFmtId="0" fontId="36" fillId="0" borderId="0" xfId="8" applyFont="1" applyAlignment="1">
      <alignment horizontal="right"/>
    </xf>
    <xf numFmtId="0" fontId="36" fillId="0" borderId="0" xfId="8" applyFont="1" applyAlignment="1">
      <alignment horizontal="center"/>
    </xf>
    <xf numFmtId="164" fontId="44" fillId="0" borderId="0" xfId="8" applyNumberFormat="1" applyFont="1" applyAlignment="1"/>
    <xf numFmtId="0" fontId="41" fillId="0" borderId="9" xfId="8" applyFont="1" applyBorder="1" applyAlignment="1">
      <alignment vertical="top" wrapText="1"/>
    </xf>
    <xf numFmtId="165" fontId="36" fillId="0" borderId="0" xfId="8" applyNumberFormat="1" applyFont="1"/>
    <xf numFmtId="0" fontId="36" fillId="10" borderId="0" xfId="8" applyFont="1" applyFill="1" applyAlignment="1"/>
    <xf numFmtId="164" fontId="43" fillId="10" borderId="0" xfId="8" applyNumberFormat="1" applyFont="1" applyFill="1"/>
    <xf numFmtId="14" fontId="36" fillId="10" borderId="0" xfId="8" applyNumberFormat="1" applyFont="1" applyFill="1" applyAlignment="1"/>
    <xf numFmtId="0" fontId="44" fillId="10" borderId="0" xfId="8" applyFont="1" applyFill="1" applyAlignment="1">
      <alignment horizontal="center"/>
    </xf>
    <xf numFmtId="165" fontId="36" fillId="10" borderId="0" xfId="8" applyNumberFormat="1" applyFont="1" applyFill="1" applyAlignment="1"/>
    <xf numFmtId="0" fontId="36" fillId="10" borderId="0" xfId="8" applyFont="1" applyFill="1"/>
    <xf numFmtId="2" fontId="36" fillId="0" borderId="0" xfId="8" applyNumberFormat="1" applyFont="1" applyAlignment="1"/>
    <xf numFmtId="0" fontId="36" fillId="18" borderId="0" xfId="8" applyFont="1" applyFill="1" applyAlignment="1"/>
    <xf numFmtId="164" fontId="43" fillId="18" borderId="0" xfId="8" applyNumberFormat="1" applyFont="1" applyFill="1"/>
    <xf numFmtId="14" fontId="36" fillId="18" borderId="0" xfId="8" applyNumberFormat="1" applyFont="1" applyFill="1" applyAlignment="1"/>
    <xf numFmtId="0" fontId="44" fillId="18" borderId="0" xfId="8" applyFont="1" applyFill="1" applyAlignment="1">
      <alignment horizontal="center"/>
    </xf>
    <xf numFmtId="14" fontId="44" fillId="18" borderId="0" xfId="8" applyNumberFormat="1" applyFont="1" applyFill="1" applyAlignment="1"/>
    <xf numFmtId="165" fontId="36" fillId="18" borderId="0" xfId="8" applyNumberFormat="1" applyFont="1" applyFill="1" applyAlignment="1"/>
    <xf numFmtId="2" fontId="36" fillId="18" borderId="0" xfId="8" applyNumberFormat="1" applyFont="1" applyFill="1" applyAlignment="1"/>
    <xf numFmtId="0" fontId="36" fillId="18" borderId="0" xfId="8" applyFont="1" applyFill="1"/>
    <xf numFmtId="0" fontId="41" fillId="0" borderId="9" xfId="8" applyFont="1" applyBorder="1" applyAlignment="1">
      <alignment vertical="center" wrapText="1"/>
    </xf>
    <xf numFmtId="165" fontId="44" fillId="0" borderId="0" xfId="8" applyNumberFormat="1" applyFont="1" applyAlignment="1"/>
    <xf numFmtId="0" fontId="36" fillId="0" borderId="0" xfId="8" quotePrefix="1" applyFont="1" applyAlignment="1"/>
    <xf numFmtId="0" fontId="36" fillId="19" borderId="0" xfId="8" applyFont="1" applyFill="1" applyAlignment="1"/>
    <xf numFmtId="164" fontId="43" fillId="19" borderId="0" xfId="8" applyNumberFormat="1" applyFont="1" applyFill="1"/>
    <xf numFmtId="14" fontId="36" fillId="19" borderId="0" xfId="8" applyNumberFormat="1" applyFont="1" applyFill="1" applyAlignment="1"/>
    <xf numFmtId="0" fontId="44" fillId="19" borderId="0" xfId="8" applyFont="1" applyFill="1" applyAlignment="1">
      <alignment horizontal="center"/>
    </xf>
    <xf numFmtId="0" fontId="36" fillId="19" borderId="0" xfId="8" applyFont="1" applyFill="1"/>
    <xf numFmtId="165" fontId="36" fillId="19" borderId="0" xfId="8" applyNumberFormat="1" applyFont="1" applyFill="1" applyAlignment="1"/>
    <xf numFmtId="14" fontId="43" fillId="0" borderId="0" xfId="8" applyNumberFormat="1" applyFont="1"/>
    <xf numFmtId="165" fontId="43" fillId="0" borderId="0" xfId="8" applyNumberFormat="1" applyFont="1" applyAlignment="1"/>
    <xf numFmtId="0" fontId="36" fillId="0" borderId="0" xfId="8" quotePrefix="1" applyFont="1" applyAlignment="1">
      <alignment horizontal="right"/>
    </xf>
    <xf numFmtId="0" fontId="36" fillId="20" borderId="0" xfId="8" applyFont="1" applyFill="1" applyAlignment="1"/>
    <xf numFmtId="164" fontId="43" fillId="20" borderId="0" xfId="8" applyNumberFormat="1" applyFont="1" applyFill="1"/>
    <xf numFmtId="14" fontId="36" fillId="20" borderId="0" xfId="8" applyNumberFormat="1" applyFont="1" applyFill="1" applyAlignment="1"/>
    <xf numFmtId="0" fontId="44" fillId="20" borderId="0" xfId="8" applyFont="1" applyFill="1" applyAlignment="1">
      <alignment horizontal="center"/>
    </xf>
    <xf numFmtId="165" fontId="36" fillId="20" borderId="0" xfId="8" applyNumberFormat="1" applyFont="1" applyFill="1" applyAlignment="1"/>
    <xf numFmtId="0" fontId="36" fillId="20" borderId="0" xfId="8" applyFont="1" applyFill="1"/>
    <xf numFmtId="0" fontId="36" fillId="0" borderId="0" xfId="8" applyFont="1"/>
    <xf numFmtId="0" fontId="41" fillId="0" borderId="9" xfId="8" applyFont="1" applyBorder="1" applyAlignment="1">
      <alignment vertical="top"/>
    </xf>
    <xf numFmtId="0" fontId="37" fillId="0" borderId="0" xfId="8" applyFont="1" applyAlignment="1"/>
    <xf numFmtId="14" fontId="44" fillId="19" borderId="0" xfId="8" applyNumberFormat="1" applyFont="1" applyFill="1" applyAlignment="1"/>
    <xf numFmtId="164" fontId="44" fillId="19" borderId="0" xfId="8" applyNumberFormat="1" applyFont="1" applyFill="1" applyAlignment="1"/>
    <xf numFmtId="0" fontId="44" fillId="0" borderId="0" xfId="8" applyFont="1" applyAlignment="1"/>
    <xf numFmtId="165" fontId="43" fillId="0" borderId="0" xfId="8" applyNumberFormat="1" applyFont="1"/>
    <xf numFmtId="14" fontId="43" fillId="0" borderId="0" xfId="8" applyNumberFormat="1" applyFont="1" applyAlignment="1"/>
    <xf numFmtId="165" fontId="44" fillId="0" borderId="0" xfId="8" applyNumberFormat="1" applyFont="1"/>
    <xf numFmtId="164" fontId="44" fillId="0" borderId="0" xfId="8" applyNumberFormat="1" applyFont="1"/>
    <xf numFmtId="0" fontId="43" fillId="0" borderId="0" xfId="8" applyFont="1" applyAlignment="1">
      <alignment horizontal="left"/>
    </xf>
    <xf numFmtId="0" fontId="36" fillId="0" borderId="0" xfId="8" quotePrefix="1" applyFont="1" applyAlignment="1">
      <alignment horizontal="center"/>
    </xf>
    <xf numFmtId="0" fontId="44" fillId="0" borderId="0" xfId="8" applyFont="1" applyAlignment="1">
      <alignment horizontal="left" wrapText="1"/>
    </xf>
    <xf numFmtId="14" fontId="36" fillId="0" borderId="0" xfId="8" applyNumberFormat="1" applyFont="1"/>
    <xf numFmtId="166" fontId="36" fillId="0" borderId="0" xfId="8" applyNumberFormat="1" applyFont="1" applyAlignment="1"/>
    <xf numFmtId="14" fontId="44" fillId="0" borderId="0" xfId="8" applyNumberFormat="1" applyFont="1"/>
    <xf numFmtId="167" fontId="36" fillId="0" borderId="0" xfId="8" applyNumberFormat="1" applyFont="1" applyAlignment="1"/>
    <xf numFmtId="168" fontId="36" fillId="0" borderId="0" xfId="8" applyNumberFormat="1" applyFont="1" applyAlignment="1"/>
    <xf numFmtId="0" fontId="45" fillId="0" borderId="0" xfId="8" applyFont="1" applyAlignment="1">
      <alignment horizontal="right"/>
    </xf>
    <xf numFmtId="0" fontId="45" fillId="0" borderId="0" xfId="8" applyFont="1" applyAlignment="1"/>
    <xf numFmtId="164" fontId="45" fillId="0" borderId="0" xfId="8" applyNumberFormat="1" applyFont="1" applyAlignment="1"/>
    <xf numFmtId="0" fontId="45" fillId="0" borderId="0" xfId="8" applyFont="1" applyBorder="1" applyAlignment="1"/>
    <xf numFmtId="168" fontId="45" fillId="0" borderId="0" xfId="8" applyNumberFormat="1" applyFont="1" applyBorder="1" applyAlignment="1"/>
    <xf numFmtId="14" fontId="45" fillId="0" borderId="0" xfId="8" applyNumberFormat="1" applyFont="1" applyAlignment="1"/>
    <xf numFmtId="168" fontId="45" fillId="0" borderId="0" xfId="8" applyNumberFormat="1" applyFont="1" applyAlignment="1">
      <alignment horizontal="right"/>
    </xf>
    <xf numFmtId="0" fontId="45" fillId="0" borderId="0" xfId="8" quotePrefix="1" applyFont="1" applyAlignment="1">
      <alignment horizontal="right"/>
    </xf>
    <xf numFmtId="14" fontId="45" fillId="0" borderId="0" xfId="8" applyNumberFormat="1" applyFont="1" applyAlignment="1">
      <alignment horizontal="right"/>
    </xf>
    <xf numFmtId="0" fontId="46" fillId="0" borderId="0" xfId="8" applyFont="1" applyAlignment="1">
      <alignment horizontal="center"/>
    </xf>
    <xf numFmtId="0" fontId="36" fillId="21" borderId="0" xfId="8" applyFont="1" applyFill="1" applyAlignment="1"/>
    <xf numFmtId="164" fontId="43" fillId="21" borderId="0" xfId="8" applyNumberFormat="1" applyFont="1" applyFill="1"/>
    <xf numFmtId="0" fontId="36" fillId="21" borderId="0" xfId="8" applyFont="1" applyFill="1"/>
    <xf numFmtId="168" fontId="36" fillId="21" borderId="0" xfId="8" applyNumberFormat="1" applyFont="1" applyFill="1" applyAlignment="1"/>
    <xf numFmtId="165" fontId="44" fillId="21" borderId="0" xfId="8" applyNumberFormat="1" applyFont="1" applyFill="1" applyAlignment="1"/>
    <xf numFmtId="164" fontId="44" fillId="21" borderId="0" xfId="8" applyNumberFormat="1" applyFont="1" applyFill="1" applyAlignment="1"/>
    <xf numFmtId="168" fontId="45" fillId="0" borderId="0" xfId="8" applyNumberFormat="1" applyFont="1" applyAlignment="1"/>
    <xf numFmtId="165" fontId="45" fillId="0" borderId="0" xfId="8" applyNumberFormat="1" applyFont="1" applyAlignment="1"/>
    <xf numFmtId="0" fontId="36" fillId="22" borderId="0" xfId="8" applyFont="1" applyFill="1" applyAlignment="1"/>
    <xf numFmtId="0" fontId="36" fillId="22" borderId="0" xfId="8" applyFont="1" applyFill="1"/>
    <xf numFmtId="168" fontId="36" fillId="22" borderId="0" xfId="8" applyNumberFormat="1" applyFont="1" applyFill="1" applyAlignment="1"/>
    <xf numFmtId="165" fontId="43" fillId="22" borderId="0" xfId="8" applyNumberFormat="1" applyFont="1" applyFill="1" applyAlignment="1">
      <alignment horizontal="right"/>
    </xf>
    <xf numFmtId="164" fontId="44" fillId="22" borderId="0" xfId="8" applyNumberFormat="1" applyFont="1" applyFill="1" applyAlignment="1"/>
    <xf numFmtId="165" fontId="43" fillId="0" borderId="0" xfId="8" applyNumberFormat="1" applyFont="1" applyAlignment="1">
      <alignment horizontal="right"/>
    </xf>
    <xf numFmtId="0" fontId="47" fillId="0" borderId="0" xfId="8" applyFont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quotePrefix="1"/>
    <xf numFmtId="164" fontId="0" fillId="0" borderId="0" xfId="0" applyNumberFormat="1"/>
    <xf numFmtId="164" fontId="11" fillId="0" borderId="0" xfId="1" applyFont="1"/>
    <xf numFmtId="164" fontId="11" fillId="0" borderId="0" xfId="0" applyNumberFormat="1" applyFont="1"/>
    <xf numFmtId="0" fontId="12" fillId="0" borderId="17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38" fillId="7" borderId="9" xfId="0" applyNumberFormat="1" applyFont="1" applyFill="1" applyBorder="1" applyAlignment="1" applyProtection="1">
      <alignment horizontal="center" vertical="top" wrapText="1"/>
    </xf>
    <xf numFmtId="0" fontId="39" fillId="7" borderId="9" xfId="0" applyNumberFormat="1" applyFont="1" applyFill="1" applyBorder="1" applyAlignment="1" applyProtection="1">
      <alignment horizontal="center" vertical="top" wrapText="1"/>
    </xf>
    <xf numFmtId="0" fontId="38" fillId="7" borderId="40" xfId="0" applyNumberFormat="1" applyFont="1" applyFill="1" applyBorder="1" applyAlignment="1" applyProtection="1">
      <alignment horizontal="center" vertical="top" wrapText="1"/>
      <protection locked="0"/>
    </xf>
    <xf numFmtId="0" fontId="38" fillId="7" borderId="42" xfId="0" applyNumberFormat="1" applyFont="1" applyFill="1" applyBorder="1" applyAlignment="1" applyProtection="1">
      <alignment horizontal="center" vertical="top" wrapText="1"/>
      <protection locked="0"/>
    </xf>
    <xf numFmtId="0" fontId="38" fillId="7" borderId="43" xfId="0" applyNumberFormat="1" applyFont="1" applyFill="1" applyBorder="1" applyAlignment="1" applyProtection="1">
      <alignment horizontal="center" vertical="top" wrapText="1"/>
      <protection locked="0"/>
    </xf>
    <xf numFmtId="0" fontId="38" fillId="7" borderId="41" xfId="0" applyNumberFormat="1" applyFont="1" applyFill="1" applyBorder="1" applyAlignment="1" applyProtection="1">
      <alignment horizontal="center" vertical="top" wrapText="1"/>
      <protection locked="0"/>
    </xf>
    <xf numFmtId="0" fontId="38" fillId="7" borderId="44" xfId="0" applyNumberFormat="1" applyFont="1" applyFill="1" applyBorder="1" applyAlignment="1" applyProtection="1">
      <alignment horizontal="center" vertical="top" wrapText="1"/>
      <protection locked="0"/>
    </xf>
    <xf numFmtId="164" fontId="31" fillId="0" borderId="0" xfId="6" applyFont="1" applyBorder="1" applyAlignment="1">
      <alignment horizontal="center"/>
    </xf>
    <xf numFmtId="164" fontId="33" fillId="0" borderId="11" xfId="4" applyFont="1" applyBorder="1" applyAlignment="1">
      <alignment horizontal="center"/>
    </xf>
    <xf numFmtId="164" fontId="33" fillId="0" borderId="12" xfId="4" applyFont="1" applyBorder="1" applyAlignment="1">
      <alignment horizontal="center"/>
    </xf>
    <xf numFmtId="164" fontId="33" fillId="0" borderId="13" xfId="4" applyFont="1" applyBorder="1" applyAlignment="1">
      <alignment horizontal="center"/>
    </xf>
    <xf numFmtId="164" fontId="33" fillId="0" borderId="17" xfId="4" applyFont="1" applyBorder="1" applyAlignment="1">
      <alignment horizontal="center"/>
    </xf>
    <xf numFmtId="164" fontId="33" fillId="0" borderId="24" xfId="4" applyFont="1" applyBorder="1" applyAlignment="1">
      <alignment horizontal="center"/>
    </xf>
    <xf numFmtId="164" fontId="33" fillId="0" borderId="25" xfId="4" applyFont="1" applyBorder="1" applyAlignment="1">
      <alignment horizontal="center"/>
    </xf>
    <xf numFmtId="0" fontId="25" fillId="0" borderId="0" xfId="2" applyFont="1" applyBorder="1" applyAlignment="1">
      <alignment horizontal="center"/>
    </xf>
    <xf numFmtId="0" fontId="26" fillId="2" borderId="36" xfId="2" applyFont="1" applyFill="1" applyBorder="1" applyAlignment="1">
      <alignment horizontal="left" vertical="center" wrapText="1"/>
    </xf>
    <xf numFmtId="0" fontId="26" fillId="2" borderId="3" xfId="2" applyFont="1" applyFill="1" applyBorder="1" applyAlignment="1">
      <alignment horizontal="left" vertical="center" wrapText="1"/>
    </xf>
    <xf numFmtId="0" fontId="26" fillId="2" borderId="37" xfId="2" applyFont="1" applyFill="1" applyBorder="1" applyAlignment="1">
      <alignment horizontal="left" vertical="center" wrapText="1"/>
    </xf>
    <xf numFmtId="0" fontId="26" fillId="2" borderId="1" xfId="2" applyFont="1" applyFill="1" applyBorder="1" applyAlignment="1">
      <alignment horizontal="left" vertical="center" wrapText="1"/>
    </xf>
    <xf numFmtId="0" fontId="26" fillId="2" borderId="5" xfId="2" applyFont="1" applyFill="1" applyBorder="1" applyAlignment="1">
      <alignment horizontal="left" vertical="center" wrapText="1"/>
    </xf>
    <xf numFmtId="0" fontId="26" fillId="2" borderId="38" xfId="2" applyFont="1" applyFill="1" applyBorder="1" applyAlignment="1">
      <alignment horizontal="left" vertical="center" wrapText="1"/>
    </xf>
    <xf numFmtId="164" fontId="33" fillId="0" borderId="0" xfId="4" applyFont="1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4" fillId="0" borderId="30" xfId="2" applyFont="1" applyBorder="1" applyAlignment="1">
      <alignment horizontal="center" vertical="center" wrapText="1"/>
    </xf>
    <xf numFmtId="0" fontId="24" fillId="0" borderId="21" xfId="2" applyFont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 wrapText="1"/>
    </xf>
    <xf numFmtId="0" fontId="24" fillId="0" borderId="22" xfId="2" applyFont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0" fontId="24" fillId="0" borderId="4" xfId="2" applyFont="1" applyBorder="1" applyAlignment="1">
      <alignment horizontal="center" vertical="center" wrapText="1"/>
    </xf>
    <xf numFmtId="164" fontId="24" fillId="0" borderId="31" xfId="4" applyFont="1" applyBorder="1" applyAlignment="1">
      <alignment horizontal="center" vertical="center" wrapText="1"/>
    </xf>
    <xf numFmtId="164" fontId="24" fillId="0" borderId="22" xfId="4" applyFont="1" applyBorder="1" applyAlignment="1">
      <alignment horizontal="center" vertical="center" wrapText="1"/>
    </xf>
    <xf numFmtId="0" fontId="24" fillId="0" borderId="32" xfId="2" applyFont="1" applyBorder="1" applyAlignment="1">
      <alignment horizontal="center" vertical="center" wrapText="1"/>
    </xf>
    <xf numFmtId="164" fontId="0" fillId="0" borderId="9" xfId="1" applyFont="1" applyBorder="1" applyAlignment="1">
      <alignment horizontal="left" vertical="top" wrapText="1"/>
    </xf>
    <xf numFmtId="164" fontId="3" fillId="0" borderId="9" xfId="1" applyFont="1" applyBorder="1" applyAlignment="1">
      <alignment horizontal="left" vertical="top" wrapText="1"/>
    </xf>
    <xf numFmtId="0" fontId="0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top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top" wrapText="1"/>
    </xf>
    <xf numFmtId="0" fontId="10" fillId="0" borderId="9" xfId="0" applyFont="1" applyBorder="1" applyAlignment="1">
      <alignment vertical="top"/>
    </xf>
    <xf numFmtId="0" fontId="10" fillId="0" borderId="9" xfId="0" applyFont="1" applyBorder="1" applyAlignment="1">
      <alignment horizontal="center" vertical="top"/>
    </xf>
    <xf numFmtId="0" fontId="10" fillId="0" borderId="2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vertical="top" wrapText="1"/>
    </xf>
    <xf numFmtId="0" fontId="0" fillId="0" borderId="9" xfId="0" applyFont="1" applyBorder="1" applyAlignment="1">
      <alignment horizontal="center" vertical="top"/>
    </xf>
    <xf numFmtId="0" fontId="10" fillId="4" borderId="9" xfId="0" applyFont="1" applyFill="1" applyBorder="1" applyAlignment="1">
      <alignment vertical="top"/>
    </xf>
    <xf numFmtId="0" fontId="0" fillId="0" borderId="9" xfId="0" applyFont="1" applyBorder="1" applyAlignment="1">
      <alignment vertical="center"/>
    </xf>
    <xf numFmtId="164" fontId="48" fillId="0" borderId="9" xfId="0" applyNumberFormat="1" applyFont="1" applyBorder="1" applyAlignment="1">
      <alignment horizontal="center"/>
    </xf>
    <xf numFmtId="164" fontId="3" fillId="0" borderId="9" xfId="1" applyFont="1" applyBorder="1" applyAlignment="1">
      <alignment vertical="top" wrapText="1"/>
    </xf>
  </cellXfs>
  <cellStyles count="15">
    <cellStyle name="Comma" xfId="1" builtinId="3"/>
    <cellStyle name="Comma 2" xfId="3"/>
    <cellStyle name="Comma 2 2" xfId="6"/>
    <cellStyle name="Comma 2 2 2" xfId="14"/>
    <cellStyle name="Comma 2 3" xfId="11"/>
    <cellStyle name="Comma 3" xfId="4"/>
    <cellStyle name="Comma 3 2" xfId="12"/>
    <cellStyle name="Comma 4" xfId="9"/>
    <cellStyle name="Normal" xfId="0" builtinId="0"/>
    <cellStyle name="Normal 2" xfId="5"/>
    <cellStyle name="Normal 2 2" xfId="13"/>
    <cellStyle name="Normal 3" xfId="7"/>
    <cellStyle name="Normal 4" xfId="8"/>
    <cellStyle name="Normal 5" xfId="2"/>
    <cellStyle name="Normal 5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86591</xdr:colOff>
      <xdr:row>62</xdr:row>
      <xdr:rowOff>-1</xdr:rowOff>
    </xdr:from>
    <xdr:to>
      <xdr:col>1</xdr:col>
      <xdr:colOff>1379055</xdr:colOff>
      <xdr:row>71</xdr:row>
      <xdr:rowOff>69667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2815454"/>
          <a:ext cx="1292464" cy="1591194"/>
        </a:xfrm>
        <a:prstGeom prst="rect">
          <a:avLst/>
        </a:prstGeom>
      </xdr:spPr>
    </xdr:pic>
    <xdr:clientData/>
  </xdr:twoCellAnchor>
  <xdr:twoCellAnchor editAs="oneCell">
    <xdr:from>
      <xdr:col>1</xdr:col>
      <xdr:colOff>3426526</xdr:colOff>
      <xdr:row>54</xdr:row>
      <xdr:rowOff>12370</xdr:rowOff>
    </xdr:from>
    <xdr:to>
      <xdr:col>4</xdr:col>
      <xdr:colOff>409160</xdr:colOff>
      <xdr:row>73</xdr:row>
      <xdr:rowOff>10499</xdr:rowOff>
    </xdr:to>
    <xdr:pic>
      <xdr:nvPicPr>
        <xdr:cNvPr id="7" name="Picture 6" descr="Jofel U. Ron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92435" y="12506201"/>
          <a:ext cx="2299721" cy="2093980"/>
        </a:xfrm>
        <a:prstGeom prst="rect">
          <a:avLst/>
        </a:prstGeom>
      </xdr:spPr>
    </xdr:pic>
    <xdr:clientData/>
  </xdr:twoCellAnchor>
  <xdr:twoCellAnchor>
    <xdr:from>
      <xdr:col>5</xdr:col>
      <xdr:colOff>519545</xdr:colOff>
      <xdr:row>63</xdr:row>
      <xdr:rowOff>12370</xdr:rowOff>
    </xdr:from>
    <xdr:to>
      <xdr:col>8</xdr:col>
      <xdr:colOff>562056</xdr:colOff>
      <xdr:row>69</xdr:row>
      <xdr:rowOff>17194</xdr:rowOff>
    </xdr:to>
    <xdr:pic>
      <xdr:nvPicPr>
        <xdr:cNvPr id="8" name="Picture 4" descr="maam_annabe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201" y="12988636"/>
          <a:ext cx="2232024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37110</xdr:colOff>
      <xdr:row>64</xdr:row>
      <xdr:rowOff>12370</xdr:rowOff>
    </xdr:from>
    <xdr:to>
      <xdr:col>11</xdr:col>
      <xdr:colOff>32916</xdr:colOff>
      <xdr:row>67</xdr:row>
      <xdr:rowOff>115152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3474" y="13149448"/>
          <a:ext cx="1133858" cy="585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%20VALIDATIO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" refreshedDate="44098.448180902778" createdVersion="5" refreshedVersion="5" minRefreshableVersion="3" recordCount="446">
  <cacheSource type="worksheet">
    <worksheetSource ref="A1:Z447" sheet="PO DATA"/>
  </cacheSource>
  <cacheFields count="26">
    <cacheField name="APP CLASSIFICATION" numFmtId="0">
      <sharedItems count="14">
        <s v="Catering Services for various meetings/programs "/>
        <s v="A. COMMON USE SUPPLIES AND EQUIPMENT (AVAILABLE AT PROCUREMENT SERVICE)"/>
        <s v="Lease of Venue for various events (seminars/workshops &amp; etc.) held outside the office "/>
        <s v="Corporate Tokens/Plaques (Notebook, Ballpen, Mugs, Umbrella, Tote bag, Jacket, T-shirts/ Polo Shirts, Leis &amp; etc.)"/>
        <s v="Common Supplies and Equipment Not Available at Procurement Service"/>
        <s v="Repairs and Maintenance - Motor Vehicles "/>
        <s v="Semi-Expendable Office Equipment Expenses"/>
        <s v="Repairs and Maintenance - Furniture and Fixtures "/>
        <s v="F. SECURITY SERVICES"/>
        <s v="Transportation Service Rental"/>
        <s v="Semi-Expendable ICT Equipment Expenses"/>
        <s v="Repairs and Maintenance - Buildings "/>
        <s v="Semi-Expendable Furnitures and Fixtures Expenses"/>
        <s v="Other Maintenance and Operating Expenses "/>
      </sharedItems>
    </cacheField>
    <cacheField name="QTY" numFmtId="0">
      <sharedItems containsDate="1" containsString="0" containsBlank="1" containsMixedTypes="1" minDate="1899-12-31T04:01:03" maxDate="1900-01-08T01:39:04"/>
    </cacheField>
    <cacheField name="UNIT" numFmtId="0">
      <sharedItems containsBlank="1"/>
    </cacheField>
    <cacheField name="ITEM" numFmtId="0">
      <sharedItems/>
    </cacheField>
    <cacheField name="DATE PUBLISHED TO PhilGEPS" numFmtId="0">
      <sharedItems containsDate="1" containsBlank="1" containsMixedTypes="1" minDate="2020-02-12T00:00:00" maxDate="2020-07-04T00:00:00"/>
    </cacheField>
    <cacheField name="CLOSING DATE" numFmtId="0">
      <sharedItems containsDate="1" containsBlank="1" containsMixedTypes="1" minDate="2020-02-17T00:00:00" maxDate="2020-07-09T00:00:00"/>
    </cacheField>
    <cacheField name="ABC" numFmtId="0">
      <sharedItems containsString="0" containsBlank="1" containsNumber="1" containsInteger="1" minValue="4095" maxValue="450000"/>
    </cacheField>
    <cacheField name="PURPOSE" numFmtId="0">
      <sharedItems/>
    </cacheField>
    <cacheField name="SOURCE OF FUNDS" numFmtId="0">
      <sharedItems containsBlank="1"/>
    </cacheField>
    <cacheField name="QUOTATION DATE" numFmtId="0">
      <sharedItems containsDate="1" containsString="0" containsBlank="1" containsMixedTypes="1" minDate="2020-01-06T00:00:00" maxDate="2020-09-23T00:00:00"/>
    </cacheField>
    <cacheField name="QUOTATION NUMBER" numFmtId="0">
      <sharedItems containsBlank="1"/>
    </cacheField>
    <cacheField name="NO. OF QUOTATIONS RECEIVED" numFmtId="0">
      <sharedItems containsBlank="1" containsMixedTypes="1" containsNumber="1" containsInteger="1" minValue="1" maxValue="4"/>
    </cacheField>
    <cacheField name="DATE OF ABSTRACT OF PRICE QUOTATION" numFmtId="0">
      <sharedItems containsDate="1" containsString="0" containsBlank="1" containsMixedTypes="1" minDate="2020-01-06T00:00:00" maxDate="2020-09-23T00:00:00"/>
    </cacheField>
    <cacheField name="SUPPLIER" numFmtId="0">
      <sharedItems/>
    </cacheField>
    <cacheField name="PURCHASE ORDER NUMBER" numFmtId="0">
      <sharedItems/>
    </cacheField>
    <cacheField name="DATE" numFmtId="0">
      <sharedItems containsSemiMixedTypes="0" containsNonDate="0" containsDate="1" containsString="0" minDate="2020-01-06T00:00:00" maxDate="2020-09-23T00:00:00"/>
    </cacheField>
    <cacheField name="UNIT COST" numFmtId="0">
      <sharedItems containsBlank="1" containsMixedTypes="1" containsNumber="1" minValue="1.5" maxValue="428920"/>
    </cacheField>
    <cacheField name="TOTAL PO AMOUNT" numFmtId="0">
      <sharedItems containsBlank="1" containsMixedTypes="1" containsNumber="1" minValue="0" maxValue="609720.42000000004"/>
    </cacheField>
    <cacheField name="DATE SERVED/ ACKNOWLEDGE BY THE SUPPLIER" numFmtId="0">
      <sharedItems containsDate="1" containsString="0" containsBlank="1" containsMixedTypes="1" minDate="2020-01-07T00:00:00" maxDate="2020-09-15T00:00:00"/>
    </cacheField>
    <cacheField name="DATE OF DELIVERY" numFmtId="0">
      <sharedItems containsDate="1" containsString="0" containsBlank="1" containsMixedTypes="1" minDate="2020-01-17T00:00:00" maxDate="2020-09-15T00:00:00"/>
    </cacheField>
    <cacheField name="DATE OF INSPECTION" numFmtId="0">
      <sharedItems containsDate="1" containsString="0" containsBlank="1" containsMixedTypes="1" minDate="2020-01-17T00:00:00" maxDate="2020-09-15T00:00:00"/>
    </cacheField>
    <cacheField name="DATE OF ACCEPTANCE" numFmtId="0">
      <sharedItems containsDate="1" containsString="0" containsBlank="1" containsMixedTypes="1" minDate="2020-01-17T00:00:00" maxDate="2020-09-15T00:00:00"/>
    </cacheField>
    <cacheField name="DATE OF ISSUANCE" numFmtId="0">
      <sharedItems containsDate="1" containsString="0" containsBlank="1" containsMixedTypes="1" minDate="2020-01-17T00:00:00" maxDate="2020-09-15T00:00:00"/>
    </cacheField>
    <cacheField name="IAR NUMBER" numFmtId="0">
      <sharedItems containsBlank="1"/>
    </cacheField>
    <cacheField name="INVOICE NO." numFmtId="0">
      <sharedItems containsBlank="1" containsMixedTypes="1" containsNumber="1" containsInteger="1" minValue="2378" maxValue="306810"/>
    </cacheField>
    <cacheField name="INVOICE DATE" numFmtId="0">
      <sharedItems containsDate="1" containsBlank="1" containsMixedTypes="1" minDate="2020-01-17T00:00:00" maxDate="2020-09-1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6">
  <r>
    <x v="0"/>
    <n v="15"/>
    <s v="pax"/>
    <s v="Meals"/>
    <s v="n/a"/>
    <s v="n/a"/>
    <n v="9750"/>
    <s v="HRMPSB Interview and Deliberation of Applicants to various position items on Jan. 7-8, 2020"/>
    <s v="PO"/>
    <d v="2020-01-06T00:00:00"/>
    <s v="20-01-001"/>
    <n v="3"/>
    <d v="2020-01-06T00:00:00"/>
    <s v="DE LUXE HOTEL"/>
    <s v="20-01-001"/>
    <d v="2020-01-06T00:00:00"/>
    <n v="150"/>
    <n v="4500"/>
    <d v="2020-01-07T00:00:00"/>
    <m/>
    <m/>
    <m/>
    <m/>
    <m/>
    <m/>
    <m/>
  </r>
  <r>
    <x v="1"/>
    <n v="10"/>
    <s v="pack"/>
    <s v="Trash Bag, large, roll"/>
    <s v="n/a"/>
    <s v="n/a"/>
    <m/>
    <s v="1st Quarter supplies and materials requirements"/>
    <s v="PO"/>
    <d v="2020-01-07T00:00:00"/>
    <s v="20-01-002"/>
    <n v="1"/>
    <d v="2020-01-10T00:00:00"/>
    <s v="PROCUREMENT SERVICE"/>
    <s v="20-01-002"/>
    <d v="2020-01-10T00:00:00"/>
    <n v="139.86000000000001"/>
    <n v="1398.6000000000001"/>
    <d v="2020-01-22T00:00:00"/>
    <d v="2020-01-22T00:00:00"/>
    <d v="2020-01-22T00:00:00"/>
    <d v="2020-01-22T00:00:00"/>
    <d v="2020-01-22T00:00:00"/>
    <s v="20-01-003"/>
    <s v="ROX20-00130"/>
    <d v="2020-01-22T00:00:00"/>
  </r>
  <r>
    <x v="2"/>
    <n v="35"/>
    <s v="pax"/>
    <s v="1 meal, 2 snacks"/>
    <s v="n/a"/>
    <s v="n/a"/>
    <n v="4095"/>
    <s v="Management Committee 2020 Call on January 14, 2020"/>
    <s v="PO"/>
    <d v="2020-01-09T00:00:00"/>
    <s v="20-01-003"/>
    <n v="3"/>
    <d v="2020-01-13T00:00:00"/>
    <s v="PEARLMONT HOTEL"/>
    <s v="20-01-003"/>
    <d v="2020-01-13T00:00:00"/>
    <n v="534"/>
    <n v="18690"/>
    <d v="2020-01-13T00:00:00"/>
    <m/>
    <m/>
    <m/>
    <m/>
    <m/>
    <m/>
    <m/>
  </r>
  <r>
    <x v="3"/>
    <n v="1"/>
    <s v="piece"/>
    <s v="Plaque of Recognition"/>
    <s v="n/a"/>
    <s v="n/a"/>
    <m/>
    <s v="for Ms. Honey Analou . Doña"/>
    <s v="PO"/>
    <d v="2020-01-10T00:00:00"/>
    <s v="20-01-004"/>
    <n v="3"/>
    <d v="2020-01-13T00:00:00"/>
    <s v="FOOTPRINTS AWARD CENTRUM"/>
    <s v="20-01-004"/>
    <d v="2020-01-13T00:00:00"/>
    <n v="1000"/>
    <n v="1000"/>
    <m/>
    <m/>
    <m/>
    <m/>
    <m/>
    <m/>
    <m/>
    <m/>
  </r>
  <r>
    <x v="4"/>
    <n v="6"/>
    <s v="piece"/>
    <s v="Epson Ink Refill, 003, black"/>
    <s v="n/a"/>
    <s v="n/a"/>
    <m/>
    <s v="1st Quarter supplies and materials requirements"/>
    <s v="PO"/>
    <d v="2020-01-07T00:00:00"/>
    <s v="20-01-002"/>
    <n v="3"/>
    <d v="2020-01-14T00:00:00"/>
    <s v="DATAWORLD COMPUTER CENTER"/>
    <s v="20-01-005"/>
    <d v="2020-01-14T00:00:00"/>
    <n v="295"/>
    <n v="1770"/>
    <d v="2020-01-21T00:00:00"/>
    <d v="2020-01-22T00:00:00"/>
    <d v="2020-01-22T00:00:00"/>
    <d v="2020-01-22T00:00:00"/>
    <d v="2020-01-22T00:00:00"/>
    <s v="20-01-004"/>
    <n v="127518"/>
    <d v="2020-01-22T00:00:00"/>
  </r>
  <r>
    <x v="4"/>
    <n v="6"/>
    <s v="piece"/>
    <s v="Epson Ink Refill, 003, cyan"/>
    <s v="n/a"/>
    <s v="n/a"/>
    <m/>
    <s v="1st Quarter supplies and materials requirements"/>
    <s v="PO"/>
    <d v="2020-01-07T00:00:00"/>
    <s v="20-01-002"/>
    <n v="3"/>
    <d v="2020-01-14T00:00:00"/>
    <s v="COLUMBIA COMPUTER CENTER, INC."/>
    <s v="20-01-006"/>
    <d v="2020-01-14T00:00:00"/>
    <n v="305"/>
    <n v="1830"/>
    <d v="2020-01-21T00:00:00"/>
    <d v="2020-01-21T00:00:00"/>
    <d v="2020-01-21T00:00:00"/>
    <d v="2020-01-21T00:00:00"/>
    <d v="2020-01-21T00:00:00"/>
    <s v="20-01-002"/>
    <n v="41174"/>
    <d v="2020-01-21T00:00:00"/>
  </r>
  <r>
    <x v="4"/>
    <n v="3"/>
    <s v="piece"/>
    <s v="Epson Ink Refill, 003, magenta"/>
    <s v="n/a"/>
    <s v="n/a"/>
    <m/>
    <s v="1st Quarter supplies and materials requirements"/>
    <s v="PO"/>
    <d v="2020-01-07T00:00:00"/>
    <s v="20-01-002"/>
    <n v="3"/>
    <d v="2020-01-14T00:00:00"/>
    <s v="COLUMBIA COMPUTER CENTER, INC."/>
    <s v="20-01-006"/>
    <d v="2020-01-14T00:00:00"/>
    <n v="305"/>
    <n v="915"/>
    <d v="2020-01-21T00:00:00"/>
    <d v="2020-01-21T00:00:00"/>
    <d v="2020-01-21T00:00:00"/>
    <d v="2020-01-21T00:00:00"/>
    <d v="2020-01-21T00:00:00"/>
    <s v="20-01-002"/>
    <n v="41174"/>
    <d v="2020-01-21T00:00:00"/>
  </r>
  <r>
    <x v="4"/>
    <n v="3"/>
    <s v="piece"/>
    <s v="Epson Ink Refill, 003, yellow"/>
    <s v="n/a"/>
    <s v="n/a"/>
    <m/>
    <s v="1st Quarter supplies and materials requirements"/>
    <s v="PO"/>
    <d v="2020-01-07T00:00:00"/>
    <s v="20-01-002"/>
    <n v="3"/>
    <d v="2020-01-14T00:00:00"/>
    <s v="COLUMBIA COMPUTER CENTER, INC."/>
    <s v="20-01-006"/>
    <d v="2020-01-14T00:00:00"/>
    <n v="305"/>
    <n v="915"/>
    <d v="2020-01-21T00:00:00"/>
    <d v="2020-01-21T00:00:00"/>
    <d v="2020-01-21T00:00:00"/>
    <d v="2020-01-21T00:00:00"/>
    <d v="2020-01-21T00:00:00"/>
    <s v="20-01-002"/>
    <n v="41174"/>
    <d v="2020-01-21T00:00:00"/>
  </r>
  <r>
    <x v="4"/>
    <n v="3"/>
    <s v="piece"/>
    <s v="HP 678, color"/>
    <s v="n/a"/>
    <s v="n/a"/>
    <m/>
    <s v="1st Quarter supplies and materials requirements"/>
    <s v="PO"/>
    <d v="2020-01-07T00:00:00"/>
    <s v="20-01-002"/>
    <n v="3"/>
    <d v="2020-01-14T00:00:00"/>
    <s v="COLUMBIA COMPUTER CENTER, INC."/>
    <s v="20-01-006"/>
    <d v="2020-01-14T00:00:00"/>
    <n v="480"/>
    <n v="1440"/>
    <d v="2020-01-21T00:00:00"/>
    <d v="2020-01-21T00:00:00"/>
    <d v="2020-01-21T00:00:00"/>
    <d v="2020-01-21T00:00:00"/>
    <d v="2020-01-21T00:00:00"/>
    <s v="20-01-002"/>
    <n v="41174"/>
    <d v="2020-01-21T00:00:00"/>
  </r>
  <r>
    <x v="5"/>
    <n v="1"/>
    <s v="lot"/>
    <s v="Change oil services"/>
    <s v="n/a"/>
    <s v="n/a"/>
    <m/>
    <s v="for repair and maintenance of motor vehicle, Toyota Pick-up"/>
    <s v="PO"/>
    <d v="2020-01-13T00:00:00"/>
    <s v="20-01-010"/>
    <n v="3"/>
    <d v="2020-01-13T00:00:00"/>
    <s v="PPA-2 CALTEX STATION"/>
    <s v="20-01-007"/>
    <d v="2020-01-13T00:00:00"/>
    <n v="8402.2999999999993"/>
    <n v="8402.2999999999993"/>
    <d v="2020-01-13T00:00:00"/>
    <d v="2020-01-17T00:00:00"/>
    <d v="2020-01-17T00:00:00"/>
    <d v="2020-01-17T00:00:00"/>
    <d v="2020-01-17T00:00:00"/>
    <s v="20-01-001"/>
    <n v="138516"/>
    <d v="2020-01-17T00:00:00"/>
  </r>
  <r>
    <x v="0"/>
    <n v="25"/>
    <s v="pax"/>
    <s v="2 meals, 2 snacks"/>
    <s v="n/a"/>
    <s v="n/a"/>
    <m/>
    <s v="Scholarship Planning Workshop on January 15, 2020"/>
    <s v="PO"/>
    <d v="2020-01-10T00:00:00"/>
    <s v="20-01-007"/>
    <n v="3"/>
    <d v="2020-01-13T00:00:00"/>
    <s v="KAABAG SA PAG-USWAG SERVICE COOPERATIVE"/>
    <s v="20-01-008"/>
    <d v="2020-01-13T00:00:00"/>
    <n v="650"/>
    <n v="16250"/>
    <m/>
    <m/>
    <m/>
    <m/>
    <m/>
    <m/>
    <m/>
    <m/>
  </r>
  <r>
    <x v="0"/>
    <n v="20"/>
    <s v="pax"/>
    <s v="Lunch"/>
    <s v="n/a"/>
    <s v="n/a"/>
    <m/>
    <s v="Pre-bid conference for the Procurement of Security Services on January 16, 2020"/>
    <s v="PO"/>
    <d v="2020-01-10T00:00:00"/>
    <s v="20-01-008"/>
    <n v="3"/>
    <d v="2020-01-13T00:00:00"/>
    <s v="KAABAG SA PAG-USWAG SERVICE COOPERATIVE"/>
    <s v="20-01-009"/>
    <d v="2020-01-13T00:00:00"/>
    <n v="250"/>
    <n v="5000"/>
    <m/>
    <m/>
    <m/>
    <m/>
    <m/>
    <m/>
    <m/>
    <m/>
  </r>
  <r>
    <x v="0"/>
    <n v="30"/>
    <s v="pax"/>
    <s v="3 meals, 2 snacks"/>
    <s v="n/a"/>
    <s v="n/a"/>
    <m/>
    <s v="Year-end Closing of Books Workshop of budget officer and financial analyst from all OU's on January  22-24, 2020"/>
    <s v="PO"/>
    <d v="2020-01-10T00:00:00"/>
    <s v="20-01-005"/>
    <n v="3"/>
    <d v="2020-01-13T00:00:00"/>
    <s v="KAABAG SA PAG-USWAG SERVICE COOPERATIVE"/>
    <s v="20-01-010"/>
    <d v="2020-01-13T00:00:00"/>
    <m/>
    <n v="34000"/>
    <m/>
    <m/>
    <m/>
    <m/>
    <m/>
    <m/>
    <m/>
    <m/>
  </r>
  <r>
    <x v="4"/>
    <n v="5"/>
    <s v="box"/>
    <s v="Paper Fastener, plastic"/>
    <s v="n/a"/>
    <s v="n/a"/>
    <m/>
    <s v="1st Quarter supplies and materials requirements"/>
    <s v="PO"/>
    <d v="2020-01-14T00:00:00"/>
    <s v="20-01-009"/>
    <n v="3"/>
    <d v="2020-01-14T00:00:00"/>
    <s v="GOLDCREST MARKETING CORPORATION"/>
    <s v="20-01-011"/>
    <d v="2020-01-14T00:00:00"/>
    <n v="29"/>
    <n v="145"/>
    <d v="2020-01-22T00:00:00"/>
    <d v="2020-01-27T00:00:00"/>
    <d v="2020-01-27T00:00:00"/>
    <d v="2020-01-27T00:00:00"/>
    <d v="2020-01-27T00:00:00"/>
    <s v="20-01-006"/>
    <n v="300714"/>
    <d v="2020-01-27T00:00:00"/>
  </r>
  <r>
    <x v="4"/>
    <n v="5"/>
    <s v="box"/>
    <s v="Paper Fastener, metal"/>
    <s v="n/a"/>
    <s v="n/a"/>
    <m/>
    <s v="1st Quarter supplies and materials requirements"/>
    <s v="PO"/>
    <d v="2020-01-14T00:00:00"/>
    <s v="20-01-009"/>
    <n v="3"/>
    <d v="2020-01-14T00:00:00"/>
    <s v="GOLDCREST MARKETING CORPORATION"/>
    <s v="20-01-011"/>
    <d v="2020-01-14T00:00:00"/>
    <n v="38"/>
    <n v="190"/>
    <d v="2020-01-22T00:00:00"/>
    <d v="2020-01-27T00:00:00"/>
    <d v="2020-01-27T00:00:00"/>
    <d v="2020-01-27T00:00:00"/>
    <d v="2020-01-27T00:00:00"/>
    <s v="20-01-006"/>
    <n v="300714"/>
    <d v="2020-01-27T00:00:00"/>
  </r>
  <r>
    <x v="4"/>
    <n v="5"/>
    <s v="pack"/>
    <s v="Folder, brown, for legal size documents, 100pcs/pack"/>
    <s v="n/a"/>
    <s v="n/a"/>
    <m/>
    <s v="1st Quarter supplies and materials requirements"/>
    <s v="PO"/>
    <d v="2020-01-14T00:00:00"/>
    <s v="20-01-009"/>
    <n v="3"/>
    <d v="2020-01-14T00:00:00"/>
    <s v="GOLDCREST MARKETING CORPORATION"/>
    <s v="20-01-011"/>
    <d v="2020-01-14T00:00:00"/>
    <n v="450"/>
    <n v="2250"/>
    <d v="2020-01-22T00:00:00"/>
    <d v="2020-01-27T00:00:00"/>
    <d v="2020-01-27T00:00:00"/>
    <d v="2020-01-27T00:00:00"/>
    <d v="2020-01-27T00:00:00"/>
    <s v="20-01-006"/>
    <n v="300714"/>
    <d v="2020-01-27T00:00:00"/>
  </r>
  <r>
    <x v="4"/>
    <n v="5"/>
    <s v="piece"/>
    <s v="Sign Pen, 1.0mm, black"/>
    <s v="n/a"/>
    <s v="n/a"/>
    <m/>
    <s v="1st Quarter supplies and materials requirements"/>
    <s v="PO"/>
    <d v="2020-01-14T00:00:00"/>
    <s v="20-01-009"/>
    <n v="3"/>
    <d v="2020-01-14T00:00:00"/>
    <s v="CROWN PAPER &amp; STATIONERIES SUPPLY"/>
    <s v="20-01-012"/>
    <d v="2020-01-14T00:00:00"/>
    <n v="95"/>
    <n v="475"/>
    <d v="2020-01-24T00:00:00"/>
    <d v="2020-01-24T00:00:00"/>
    <d v="2020-01-24T00:00:00"/>
    <d v="2020-01-24T00:00:00"/>
    <d v="2020-01-24T00:00:00"/>
    <s v="20-01-005"/>
    <n v="236256"/>
    <d v="2020-01-24T00:00:00"/>
  </r>
  <r>
    <x v="4"/>
    <n v="5"/>
    <s v="piece"/>
    <s v="Sign Pen, 1.0mm, blue"/>
    <s v="n/a"/>
    <s v="n/a"/>
    <m/>
    <s v="1st Quarter supplies and materials requirements"/>
    <s v="PO"/>
    <d v="2020-01-14T00:00:00"/>
    <s v="20-01-009"/>
    <n v="3"/>
    <d v="2020-01-14T00:00:00"/>
    <s v="CROWN PAPER &amp; STATIONERIES SUPPLY"/>
    <s v="20-01-012"/>
    <d v="2020-01-14T00:00:00"/>
    <n v="95"/>
    <n v="475"/>
    <d v="2020-01-24T00:00:00"/>
    <d v="2020-01-24T00:00:00"/>
    <d v="2020-01-24T00:00:00"/>
    <d v="2020-01-24T00:00:00"/>
    <d v="2020-01-24T00:00:00"/>
    <s v="20-01-005"/>
    <n v="236256"/>
    <d v="2020-01-24T00:00:00"/>
  </r>
  <r>
    <x v="4"/>
    <n v="5"/>
    <s v="box"/>
    <s v="Paper Fastener, plastic long prong"/>
    <s v="n/a"/>
    <s v="n/a"/>
    <m/>
    <s v="1st Quarter supplies and materials requirements"/>
    <s v="PO"/>
    <d v="2020-01-14T00:00:00"/>
    <s v="20-01-009"/>
    <n v="3"/>
    <d v="2020-01-14T00:00:00"/>
    <s v="CAGAYAN EDUCATIONAL SUPPLY"/>
    <s v="20-01-013"/>
    <d v="2020-01-14T00:00:00"/>
    <n v="125"/>
    <n v="625"/>
    <d v="2020-01-22T00:00:00"/>
    <d v="2020-01-27T00:00:00"/>
    <d v="2020-01-27T00:00:00"/>
    <d v="2020-01-27T00:00:00"/>
    <d v="2020-01-27T00:00:00"/>
    <s v="20-01-008"/>
    <n v="132079"/>
    <d v="2020-01-22T00:00:00"/>
  </r>
  <r>
    <x v="4"/>
    <n v="2"/>
    <s v="box"/>
    <s v="Pencil, w/ eraser, No.2, HB, 12pcs/box"/>
    <s v="n/a"/>
    <s v="n/a"/>
    <m/>
    <s v="1st Quarter supplies and materials requirements"/>
    <s v="PO"/>
    <d v="2020-01-14T00:00:00"/>
    <s v="20-01-009"/>
    <n v="3"/>
    <d v="2020-01-14T00:00:00"/>
    <s v="CAGAYAN EDUCATIONAL SUPPLY"/>
    <s v="20-01-013"/>
    <d v="2020-01-14T00:00:00"/>
    <n v="90"/>
    <n v="180"/>
    <d v="2020-01-22T00:00:00"/>
    <d v="2020-01-27T00:00:00"/>
    <d v="2020-01-27T00:00:00"/>
    <d v="2020-01-27T00:00:00"/>
    <d v="2020-01-27T00:00:00"/>
    <s v="20-01-008"/>
    <n v="132079"/>
    <d v="2020-01-22T00:00:00"/>
  </r>
  <r>
    <x v="4"/>
    <n v="100"/>
    <s v="piece"/>
    <s v="Data File box, made of chipboard, close ends, without cover, blue"/>
    <s v="n/a"/>
    <s v="n/a"/>
    <m/>
    <s v="1st Quarter supplies and materials requirements"/>
    <s v="PO"/>
    <d v="2020-01-14T00:00:00"/>
    <s v="20-01-009"/>
    <n v="3"/>
    <d v="2020-01-14T00:00:00"/>
    <s v="CAGAYAN EDUCATIONAL SUPPLY"/>
    <s v="20-01-013"/>
    <d v="2020-01-14T00:00:00"/>
    <n v="118"/>
    <n v="11800"/>
    <d v="2020-01-22T00:00:00"/>
    <d v="2020-01-27T00:00:00"/>
    <d v="2020-01-27T00:00:00"/>
    <d v="2020-01-27T00:00:00"/>
    <d v="2020-01-27T00:00:00"/>
    <s v="20-01-008"/>
    <n v="132079"/>
    <d v="2020-01-22T00:00:00"/>
  </r>
  <r>
    <x v="4"/>
    <n v="100"/>
    <s v="piece"/>
    <s v="Data Folder, made of chipboard, File Fix, Steno Type, blue"/>
    <s v="n/a"/>
    <s v="n/a"/>
    <m/>
    <s v="1st Quarter supplies and materials requirements"/>
    <s v="PO"/>
    <d v="2020-01-14T00:00:00"/>
    <s v="20-01-009"/>
    <n v="3"/>
    <d v="2020-01-14T00:00:00"/>
    <s v="CAGAYAN EDUCATIONAL SUPPLY"/>
    <s v="20-01-013"/>
    <d v="2020-01-14T00:00:00"/>
    <n v="90"/>
    <n v="9000"/>
    <d v="2020-01-22T00:00:00"/>
    <d v="2020-01-27T00:00:00"/>
    <d v="2020-01-27T00:00:00"/>
    <d v="2020-01-27T00:00:00"/>
    <d v="2020-01-27T00:00:00"/>
    <s v="20-01-008"/>
    <n v="132079"/>
    <d v="2020-01-22T00:00:00"/>
  </r>
  <r>
    <x v="2"/>
    <n v="40"/>
    <s v="pax"/>
    <s v="Lunch/PM Snacks"/>
    <s v="n/a"/>
    <s v="n/a"/>
    <m/>
    <s v="for the Media Appreciation Day 2020 on January 24, 2020"/>
    <s v="PO"/>
    <d v="2020-01-22T00:00:00"/>
    <s v="20-01-011"/>
    <n v="3"/>
    <d v="2020-01-22T00:00:00"/>
    <s v="GRAND CITY HOTEL"/>
    <s v="20-01-014"/>
    <d v="2020-01-22T00:00:00"/>
    <n v="437.5"/>
    <n v="17500"/>
    <m/>
    <m/>
    <m/>
    <m/>
    <m/>
    <m/>
    <m/>
    <m/>
  </r>
  <r>
    <x v="2"/>
    <n v="35"/>
    <s v="pax"/>
    <s v="Meals (AM/PM Snacks, Lunch/Dinner)"/>
    <s v="n/a"/>
    <s v="n/a"/>
    <m/>
    <s v="Workshop on GAD Attributed Program and Preparation of 2019 GAD Accomplishment Report on January 27-28, 2020"/>
    <s v="PO"/>
    <d v="2020-01-22T00:00:00"/>
    <s v="20-01-012"/>
    <n v="3"/>
    <d v="2020-01-22T00:00:00"/>
    <s v="PHILTOWN HOTEL"/>
    <s v="20-01-015"/>
    <d v="2020-01-22T00:00:00"/>
    <n v="920"/>
    <n v="52850"/>
    <m/>
    <m/>
    <m/>
    <m/>
    <m/>
    <m/>
    <m/>
    <m/>
  </r>
  <r>
    <x v="3"/>
    <n v="12"/>
    <s v="piece"/>
    <s v="Wall tempered Glass Certificate Frame"/>
    <s v="n/a"/>
    <s v="n/a"/>
    <m/>
    <s v="Awarding of the Best Performing Operating Units for the FY 2019"/>
    <s v="PO"/>
    <d v="2020-01-20T00:00:00"/>
    <s v="20-01-013"/>
    <n v="3"/>
    <d v="2020-01-20T00:00:00"/>
    <s v="KIMSHOPPE SEWING NOTIONS"/>
    <s v="20-01-016"/>
    <d v="2020-01-20T00:00:00"/>
    <n v="881"/>
    <n v="10572"/>
    <d v="2020-03-09T00:00:00"/>
    <d v="2020-03-17T00:00:00"/>
    <d v="2020-03-17T00:00:00"/>
    <d v="2020-03-17T00:00:00"/>
    <d v="2020-03-17T00:00:00"/>
    <s v="20-03-051"/>
    <n v="115479"/>
    <d v="2020-03-17T00:00:00"/>
  </r>
  <r>
    <x v="2"/>
    <n v="30"/>
    <s v="pax"/>
    <s v="Lunch"/>
    <s v="n/a"/>
    <s v="n/a"/>
    <m/>
    <s v="Region 10 Convergence Meeting on the Implementation of Rice Competitiveness Enhancement Fund (RCEF) on February 5, 2020"/>
    <s v="PO"/>
    <d v="2020-01-27T00:00:00"/>
    <s v="20-01-017"/>
    <n v="3"/>
    <d v="2020-01-27T00:00:00"/>
    <s v="THE MALLBERRY SUITES BUSINESS HOTEL"/>
    <s v="20-01-017"/>
    <d v="2020-01-27T00:00:00"/>
    <n v="350"/>
    <n v="10500"/>
    <m/>
    <m/>
    <m/>
    <m/>
    <m/>
    <m/>
    <m/>
    <m/>
  </r>
  <r>
    <x v="1"/>
    <n v="10"/>
    <s v="piece"/>
    <s v="USB Flash Drive, 16G"/>
    <s v="n/a"/>
    <s v="n/a"/>
    <m/>
    <s v="for TESDA Office use"/>
    <s v="PO"/>
    <d v="2020-01-27T00:00:00"/>
    <s v="20-01-015"/>
    <n v="1"/>
    <d v="2020-01-27T00:00:00"/>
    <s v="PROCUREMENT SERVICE"/>
    <s v="20-01-018"/>
    <d v="2020-01-27T00:00:00"/>
    <n v="173.88"/>
    <n v="1738.8"/>
    <m/>
    <m/>
    <m/>
    <m/>
    <m/>
    <m/>
    <m/>
    <m/>
  </r>
  <r>
    <x v="4"/>
    <n v="20"/>
    <s v="pack"/>
    <s v="Laid Paper, long, color ivory, brand Canon, 20pcs/pack"/>
    <s v="n/a"/>
    <s v="n/a"/>
    <m/>
    <s v="for FASD use/ printing of appointment documents"/>
    <s v="PO"/>
    <d v="2020-01-27T00:00:00"/>
    <s v="20-01-016"/>
    <n v="3"/>
    <d v="2020-01-29T00:00:00"/>
    <s v="GOLDCREST MARKETING CORPORATION"/>
    <s v="20-01-019"/>
    <d v="2020-01-29T00:00:00"/>
    <n v="29"/>
    <n v="580"/>
    <m/>
    <m/>
    <m/>
    <m/>
    <m/>
    <m/>
    <m/>
    <m/>
  </r>
  <r>
    <x v="4"/>
    <n v="3"/>
    <s v="box"/>
    <s v="Pencil, w/ eraser, No.2, 12pcs/box"/>
    <s v="n/a"/>
    <s v="n/a"/>
    <m/>
    <s v="for HR use"/>
    <s v="PO"/>
    <d v="2020-01-29T00:00:00"/>
    <s v="20-01-021"/>
    <n v="3"/>
    <d v="2020-01-29T00:00:00"/>
    <s v="CAGAYAN EDUCATIONAL SUPPLY"/>
    <s v="20-01-020"/>
    <d v="2020-01-29T00:00:00"/>
    <n v="96"/>
    <n v="288"/>
    <m/>
    <m/>
    <m/>
    <m/>
    <m/>
    <m/>
    <m/>
    <m/>
  </r>
  <r>
    <x v="4"/>
    <n v="1"/>
    <s v="piece"/>
    <s v="COA Signage, acrylic"/>
    <s v="n/a"/>
    <s v="n/a"/>
    <m/>
    <s v="for auditor's office use"/>
    <s v="PO"/>
    <d v="2020-01-28T00:00:00"/>
    <s v="20-01-018"/>
    <n v="3"/>
    <d v="2020-01-30T00:00:00"/>
    <s v="SIGNHEAD GRAPHICS ADVERTISING"/>
    <s v="20-01-021"/>
    <d v="2020-01-30T00:00:00"/>
    <n v="700"/>
    <n v="700"/>
    <d v="2020-02-28T00:00:00"/>
    <d v="2020-03-06T00:00:00"/>
    <d v="2020-03-06T00:00:00"/>
    <d v="2020-03-06T00:00:00"/>
    <d v="2020-03-06T00:00:00"/>
    <s v="20-03-055"/>
    <n v="7407"/>
    <d v="2020-03-06T00:00:00"/>
  </r>
  <r>
    <x v="4"/>
    <n v="1"/>
    <s v="piece"/>
    <s v="COA Logo, vinyl sticker, water proof"/>
    <s v="n/a"/>
    <s v="n/a"/>
    <m/>
    <s v="for auditor's office use"/>
    <s v="PO"/>
    <d v="2020-01-28T00:00:00"/>
    <s v="20-01-018"/>
    <n v="3"/>
    <d v="2020-01-30T00:00:00"/>
    <s v="SIGNHEAD GRAPHICS ADVERTISING"/>
    <s v="20-01-021"/>
    <d v="2020-01-30T00:00:00"/>
    <n v="95"/>
    <n v="95"/>
    <d v="2020-02-28T00:00:00"/>
    <d v="2020-03-06T00:00:00"/>
    <d v="2020-03-06T00:00:00"/>
    <d v="2020-03-06T00:00:00"/>
    <d v="2020-03-06T00:00:00"/>
    <s v="20-03-055"/>
    <n v="7407"/>
    <d v="2020-03-06T00:00:00"/>
  </r>
  <r>
    <x v="0"/>
    <n v="36"/>
    <s v="pax"/>
    <s v="PM Snacks"/>
    <s v="n/a"/>
    <s v="n/a"/>
    <m/>
    <s v="for the conduct of Competency-Based Written / Qualifying Exam norming process on January 31, 2020"/>
    <s v="PO"/>
    <d v="2020-01-30T00:00:00"/>
    <s v="20-01-024"/>
    <n v="3"/>
    <d v="2020-01-30T00:00:00"/>
    <s v="DE LUXE HOTEL"/>
    <s v="20-01-022"/>
    <d v="2020-01-30T00:00:00"/>
    <n v="125"/>
    <n v="4500"/>
    <m/>
    <m/>
    <m/>
    <m/>
    <m/>
    <m/>
    <m/>
    <m/>
  </r>
  <r>
    <x v="0"/>
    <n v="18"/>
    <s v="pax"/>
    <s v="PM Snacks"/>
    <s v="n/a"/>
    <s v="n/a"/>
    <m/>
    <s v="for Bid Opening on February 3, 2020 and Bid Evaluation on February 4, 2020"/>
    <s v="PO"/>
    <d v="2020-01-31T00:00:00"/>
    <s v="20-01-025"/>
    <n v="3"/>
    <d v="2020-01-31T00:00:00"/>
    <s v="DE LUXE HOTEL"/>
    <s v="20-01-023"/>
    <d v="2020-01-31T00:00:00"/>
    <m/>
    <m/>
    <m/>
    <m/>
    <m/>
    <m/>
    <m/>
    <m/>
    <m/>
    <m/>
  </r>
  <r>
    <x v="0"/>
    <n v="18"/>
    <s v="pax"/>
    <s v="AM Snacks/Lunch"/>
    <s v="n/a"/>
    <s v="n/a"/>
    <m/>
    <s v="for Bid Opening on February 3, 2020 and Bid Evaluation on February 4, 2020"/>
    <s v="PO"/>
    <d v="2020-01-31T00:00:00"/>
    <s v="20-01-025"/>
    <n v="3"/>
    <d v="2020-01-31T00:00:00"/>
    <s v="DE LUXE HOTEL"/>
    <s v="20-01-023"/>
    <d v="2020-01-31T00:00:00"/>
    <m/>
    <m/>
    <m/>
    <m/>
    <m/>
    <m/>
    <m/>
    <m/>
    <m/>
    <m/>
  </r>
  <r>
    <x v="0"/>
    <n v="20"/>
    <s v="pax"/>
    <s v="AM/PM Snacks, Lunch"/>
    <s v="n/a"/>
    <s v="n/a"/>
    <m/>
    <s v="Region 10 Program Registration and Competency Assessment and Certification Focals Meeting / Re-echo Workshop on Curriculum Evaluation on February 10-11, 2020"/>
    <s v="PO"/>
    <d v="2020-02-04T00:00:00"/>
    <s v="20-02-026"/>
    <n v="3"/>
    <d v="2020-02-05T00:00:00"/>
    <s v="MINDANAO COOPERATIVE HOSTEL SERVICES"/>
    <s v="20-02-024"/>
    <d v="2020-02-05T00:00:00"/>
    <n v="500"/>
    <n v="10000"/>
    <m/>
    <m/>
    <m/>
    <m/>
    <m/>
    <m/>
    <m/>
    <m/>
  </r>
  <r>
    <x v="5"/>
    <n v="1"/>
    <s v="set"/>
    <s v="Bed Liner"/>
    <s v="n/a"/>
    <s v="n/a"/>
    <m/>
    <s v="for new RP vehicle Toyata Hi Lux pick-up P4N 101"/>
    <s v="PO"/>
    <d v="2020-01-20T00:00:00"/>
    <s v="20-02-027"/>
    <n v="3"/>
    <d v="2020-02-04T00:00:00"/>
    <s v="SPEED-UP AUTO ACCESSORIES INC."/>
    <s v="20-02-025"/>
    <d v="2020-02-04T00:00:00"/>
    <n v="11500"/>
    <n v="11500"/>
    <m/>
    <m/>
    <m/>
    <m/>
    <m/>
    <m/>
    <m/>
    <m/>
  </r>
  <r>
    <x v="5"/>
    <n v="1"/>
    <s v="set"/>
    <s v="Floor Matting"/>
    <s v="n/a"/>
    <s v="n/a"/>
    <m/>
    <s v="for new RP vehicle Toyata Hi Lux pick-up P4N 101"/>
    <s v="PO"/>
    <d v="2020-01-20T00:00:00"/>
    <s v="20-02-027"/>
    <n v="3"/>
    <d v="2020-02-04T00:00:00"/>
    <s v="SPEED-UP AUTO ACCESSORIES INC."/>
    <s v="20-02-025"/>
    <d v="2020-02-04T00:00:00"/>
    <n v="6400"/>
    <n v="6400"/>
    <m/>
    <m/>
    <m/>
    <m/>
    <m/>
    <m/>
    <m/>
    <m/>
  </r>
  <r>
    <x v="3"/>
    <n v="35"/>
    <s v="piece"/>
    <s v="Vests"/>
    <s v="n/a"/>
    <s v="n/a"/>
    <m/>
    <s v="for the participants of Strategic Planning Workshop and Benchmarking on Strategic Planning Procedures on February 19-21, 2020"/>
    <s v="PO"/>
    <d v="2020-02-04T00:00:00"/>
    <s v="20-02-028"/>
    <n v="3"/>
    <d v="2020-02-04T00:00:00"/>
    <s v="JOHN ANDREW SHIRTS"/>
    <s v="20-02-026"/>
    <d v="2020-02-04T00:00:00"/>
    <n v="800"/>
    <n v="28000"/>
    <m/>
    <m/>
    <m/>
    <m/>
    <m/>
    <m/>
    <m/>
    <m/>
  </r>
  <r>
    <x v="5"/>
    <n v="1"/>
    <s v="set"/>
    <s v="Under Chasis Rust Proofing"/>
    <s v="n/a"/>
    <s v="n/a"/>
    <m/>
    <s v="for RP Vehicle P4N 101 Toyota Hi Lux"/>
    <s v="PO"/>
    <d v="2020-01-29T00:00:00"/>
    <s v="20-02-029"/>
    <n v="3"/>
    <d v="2020-02-04T00:00:00"/>
    <s v="MKC AUTO CARE CENTER"/>
    <s v="20-02-027"/>
    <d v="2020-02-04T00:00:00"/>
    <n v="4300"/>
    <n v="4300"/>
    <m/>
    <m/>
    <m/>
    <m/>
    <m/>
    <m/>
    <m/>
    <m/>
  </r>
  <r>
    <x v="6"/>
    <n v="1"/>
    <s v="unit"/>
    <s v="Pressurized Water Pump with complete accessories, heavy duty"/>
    <s v="n/a"/>
    <s v="n/a"/>
    <m/>
    <s v="for vehicle maintenance"/>
    <s v="PO"/>
    <d v="2020-01-29T00:00:00"/>
    <s v="20-01-020"/>
    <n v="3"/>
    <d v="2020-02-04T00:00:00"/>
    <s v="POWERARC INDUSTRIAL MACHINERY CORP."/>
    <s v="20-02-028"/>
    <d v="2020-02-04T00:00:00"/>
    <n v="6500"/>
    <n v="6500"/>
    <m/>
    <m/>
    <m/>
    <m/>
    <m/>
    <m/>
    <m/>
    <m/>
  </r>
  <r>
    <x v="6"/>
    <n v="1"/>
    <s v="unit"/>
    <s v="Vacuum Pump Cleaner, wet and dry, 10-20 liters, heavy duty"/>
    <s v="n/a"/>
    <s v="n/a"/>
    <m/>
    <s v="for vehicle maintenance"/>
    <s v="PO"/>
    <d v="2020-01-29T00:00:00"/>
    <s v="20-01-020"/>
    <n v="3"/>
    <d v="2020-02-04T00:00:00"/>
    <s v="POWERARC INDUSTRIAL MACHINERY CORP."/>
    <s v="20-02-028"/>
    <d v="2020-02-04T00:00:00"/>
    <n v="11500"/>
    <n v="11500"/>
    <m/>
    <m/>
    <m/>
    <m/>
    <m/>
    <m/>
    <m/>
    <m/>
  </r>
  <r>
    <x v="5"/>
    <n v="1"/>
    <s v="set"/>
    <s v="Seat Cover"/>
    <s v="n/a"/>
    <s v="n/a"/>
    <m/>
    <s v="for RP Vehicle P4N 101 Toyota Hi Lux"/>
    <s v="PO"/>
    <d v="2020-01-20T00:00:00"/>
    <s v="20-02-030"/>
    <n v="3"/>
    <d v="2020-02-04T00:00:00"/>
    <s v="ROBINSONS HANDYMAN, INC."/>
    <s v="20-02-029"/>
    <d v="2020-02-04T00:00:00"/>
    <n v="11500"/>
    <n v="11500"/>
    <m/>
    <m/>
    <m/>
    <m/>
    <m/>
    <m/>
    <m/>
    <m/>
  </r>
  <r>
    <x v="0"/>
    <n v="18"/>
    <s v="pax"/>
    <s v="PM Snacks"/>
    <s v="n/a"/>
    <s v="n/a"/>
    <m/>
    <s v="for Bid Opening on February 3, 2020 and Bid Evaluation on February 4, 2020"/>
    <s v="PO"/>
    <d v="2020-01-31T00:00:00"/>
    <s v="20-01-025"/>
    <n v="3"/>
    <d v="2020-01-31T00:00:00"/>
    <s v="DE LUXE HOTEL"/>
    <s v="20-02-030"/>
    <d v="2020-01-31T00:00:00"/>
    <n v="125"/>
    <n v="2250"/>
    <m/>
    <m/>
    <m/>
    <m/>
    <m/>
    <m/>
    <m/>
    <m/>
  </r>
  <r>
    <x v="0"/>
    <n v="15"/>
    <s v="pax"/>
    <s v="Lunch"/>
    <s v="n/a"/>
    <s v="n/a"/>
    <m/>
    <s v="for Bid Opening on February 3, 2020 and Bid Evaluation on February 4, 2020"/>
    <s v="PO"/>
    <d v="2020-01-31T00:00:00"/>
    <s v="20-01-025"/>
    <n v="3"/>
    <d v="2020-01-31T00:00:00"/>
    <s v="DE LUXE HOTEL"/>
    <s v="20-02-030"/>
    <d v="2020-01-31T00:00:00"/>
    <n v="250"/>
    <n v="3750"/>
    <m/>
    <m/>
    <m/>
    <m/>
    <m/>
    <m/>
    <m/>
    <m/>
  </r>
  <r>
    <x v="0"/>
    <n v="25"/>
    <s v="pax"/>
    <s v="Lunch"/>
    <s v="n/a"/>
    <s v="n/a"/>
    <m/>
    <s v="for Ulat ng TESDA on February 5, 2020"/>
    <s v="PO"/>
    <d v="2020-02-04T00:00:00"/>
    <s v="20-02-031"/>
    <n v="3"/>
    <d v="2020-02-04T00:00:00"/>
    <s v="DE LUXE HOTEL"/>
    <s v="20-02-031"/>
    <d v="2020-02-04T00:00:00"/>
    <n v="250"/>
    <n v="6250"/>
    <m/>
    <m/>
    <m/>
    <m/>
    <m/>
    <m/>
    <m/>
    <m/>
  </r>
  <r>
    <x v="0"/>
    <n v="40"/>
    <s v="pax"/>
    <s v="Meals (AM &amp; PM Snacks, Lunch)"/>
    <s v="n/a"/>
    <s v="n/a"/>
    <m/>
    <s v="TESDA Staff Meeting and Turn-Over Ceremony on February 7, 2020"/>
    <s v="PO"/>
    <d v="2020-02-06T00:00:00"/>
    <s v="20-02-032"/>
    <n v="3"/>
    <d v="2020-02-06T00:00:00"/>
    <s v="KAABAG SA PAG-USWAG SERVICE COOPERATIVE"/>
    <s v="20-02-032"/>
    <d v="2020-02-06T00:00:00"/>
    <n v="400"/>
    <n v="16000"/>
    <m/>
    <m/>
    <m/>
    <m/>
    <m/>
    <m/>
    <m/>
    <m/>
  </r>
  <r>
    <x v="3"/>
    <n v="1"/>
    <s v="piece"/>
    <s v="Plaque of Recognition"/>
    <s v="n/a"/>
    <s v="n/a"/>
    <m/>
    <s v="for the retiree Ms. Elaine B. Borromeo"/>
    <s v="PO"/>
    <d v="2020-02-06T00:00:00"/>
    <s v="20-02-034"/>
    <n v="3"/>
    <d v="2020-02-10T00:00:00"/>
    <s v="FOOTPRINTS AWARD CENTRUM"/>
    <s v="20-02-033"/>
    <d v="2020-02-10T00:00:00"/>
    <n v="1000"/>
    <n v="1000"/>
    <d v="2020-02-13T00:00:00"/>
    <d v="2020-02-18T00:00:00"/>
    <d v="2020-02-18T00:00:00"/>
    <d v="2020-02-18T00:00:00"/>
    <d v="2020-02-18T00:00:00"/>
    <s v="20-02-033"/>
    <n v="15811"/>
    <d v="2020-02-18T00:00:00"/>
  </r>
  <r>
    <x v="1"/>
    <n v="150"/>
    <s v="ream"/>
    <s v="PAPER, MULTICOPY, 80gsm, size: A4"/>
    <s v="n/a"/>
    <s v="n/a"/>
    <m/>
    <s v="1st Quarter Supplies and Materials Requirement"/>
    <s v="PO"/>
    <d v="2020-02-06T00:00:00"/>
    <s v="20-02-033"/>
    <n v="1"/>
    <d v="2020-02-06T00:00:00"/>
    <s v="PROCUREMENT SERVICE"/>
    <s v="20-02-034"/>
    <d v="2020-02-06T00:00:00"/>
    <n v="177.12"/>
    <n v="26568"/>
    <m/>
    <m/>
    <m/>
    <m/>
    <m/>
    <m/>
    <m/>
    <m/>
  </r>
  <r>
    <x v="1"/>
    <n v="10"/>
    <s v="rolls"/>
    <s v="TRASHBAG, plastic, black, small"/>
    <s v="n/a"/>
    <s v="n/a"/>
    <m/>
    <s v="1st Quarter Supplies and Materials Requirement"/>
    <s v="PO"/>
    <d v="2020-02-06T00:00:00"/>
    <s v="20-02-033"/>
    <n v="1"/>
    <d v="2020-02-06T00:00:00"/>
    <s v="PROCUREMENT SERVICE"/>
    <s v="20-02-034"/>
    <d v="2020-02-06T00:00:00"/>
    <n v="139.86000000000001"/>
    <n v="1398.6000000000001"/>
    <m/>
    <m/>
    <m/>
    <m/>
    <m/>
    <m/>
    <m/>
    <m/>
  </r>
  <r>
    <x v="1"/>
    <n v="2"/>
    <s v="piece"/>
    <s v="EXTERNAL HARD DRIVE, 1TB, 2.5&quot;HDD, USB 3.0"/>
    <s v="n/a"/>
    <s v="n/a"/>
    <m/>
    <s v="1st Quarter Supplies and Materials Requirement"/>
    <s v="PO"/>
    <d v="2020-02-06T00:00:00"/>
    <s v="20-02-033"/>
    <n v="1"/>
    <d v="2020-02-06T00:00:00"/>
    <s v="PROCUREMENT SERVICE"/>
    <s v="20-02-034"/>
    <d v="2020-02-06T00:00:00"/>
    <n v="2752.79"/>
    <n v="5505.58"/>
    <m/>
    <m/>
    <m/>
    <m/>
    <m/>
    <m/>
    <m/>
    <m/>
  </r>
  <r>
    <x v="5"/>
    <n v="1"/>
    <s v="set"/>
    <s v="Under Chasis Rust Proofing"/>
    <s v="n/a"/>
    <s v="n/a"/>
    <m/>
    <s v="for new RP vehicle Toyata Hi Lux pick-up P4N 101"/>
    <s v="PO"/>
    <d v="2020-02-06T00:00:00"/>
    <s v="20-02-035"/>
    <n v="3"/>
    <d v="2020-02-07T00:00:00"/>
    <s v="MKC AUTO CARE CENTER"/>
    <s v="20-02-035"/>
    <d v="2020-02-12T00:00:00"/>
    <n v="4500"/>
    <n v="4500"/>
    <m/>
    <m/>
    <m/>
    <m/>
    <m/>
    <m/>
    <m/>
    <m/>
  </r>
  <r>
    <x v="5"/>
    <n v="1"/>
    <s v="set"/>
    <s v="Bed Liner"/>
    <s v="n/a"/>
    <s v="n/a"/>
    <m/>
    <s v="for new RP vehicle Toyata Hi Lux pick-up P4N 101"/>
    <s v="PO"/>
    <d v="2020-02-06T00:00:00"/>
    <s v="20-02-035"/>
    <n v="3"/>
    <d v="2020-02-07T00:00:00"/>
    <s v="MKC AUTO CARE CENTER"/>
    <s v="20-02-035"/>
    <d v="2020-02-12T00:00:00"/>
    <n v="14980"/>
    <n v="14980"/>
    <m/>
    <m/>
    <m/>
    <m/>
    <m/>
    <m/>
    <m/>
    <m/>
  </r>
  <r>
    <x v="5"/>
    <n v="1"/>
    <s v="set"/>
    <s v="Deep Matting"/>
    <s v="n/a"/>
    <s v="n/a"/>
    <m/>
    <s v="for new RP vehicle Toyata Hi Lux pick-up P4N 101"/>
    <s v="PO"/>
    <d v="2020-02-06T00:00:00"/>
    <s v="20-02-035"/>
    <n v="3"/>
    <d v="2020-02-07T00:00:00"/>
    <s v="MKC AUTO CARE CENTER"/>
    <s v="20-02-035"/>
    <d v="2020-02-12T00:00:00"/>
    <n v="14800"/>
    <n v="14800"/>
    <m/>
    <m/>
    <m/>
    <m/>
    <m/>
    <m/>
    <m/>
    <m/>
  </r>
  <r>
    <x v="5"/>
    <n v="1"/>
    <s v="set"/>
    <s v="Utility Box"/>
    <s v="n/a"/>
    <s v="n/a"/>
    <m/>
    <s v="for new RP vehicle Toyata Hi Lux pick-up P4N 101"/>
    <s v="PO"/>
    <d v="2020-02-06T00:00:00"/>
    <s v="20-02-035"/>
    <n v="3"/>
    <d v="2020-02-07T00:00:00"/>
    <s v="MKC AUTO CARE CENTER"/>
    <s v="20-02-035"/>
    <d v="2020-02-12T00:00:00"/>
    <n v="15000"/>
    <n v="15000"/>
    <m/>
    <m/>
    <m/>
    <m/>
    <m/>
    <m/>
    <m/>
    <m/>
  </r>
  <r>
    <x v="5"/>
    <n v="1"/>
    <s v="set"/>
    <s v="Rail Roof"/>
    <s v="n/a"/>
    <s v="n/a"/>
    <m/>
    <s v="for new RP vehicle Toyata Hi Lux pick-up P4N 101"/>
    <s v="PO"/>
    <d v="2020-02-06T00:00:00"/>
    <s v="20-02-035"/>
    <n v="3"/>
    <d v="2020-02-07T00:00:00"/>
    <s v="MKC AUTO CARE CENTER"/>
    <s v="20-02-035"/>
    <d v="2020-02-12T00:00:00"/>
    <n v="14600"/>
    <n v="14600"/>
    <m/>
    <m/>
    <m/>
    <m/>
    <m/>
    <m/>
    <m/>
    <m/>
  </r>
  <r>
    <x v="6"/>
    <n v="1"/>
    <s v="unit"/>
    <s v="Flat Screen TV Monitor with stand and bracket, smart TV, High Defination, 65 inches"/>
    <s v="n/a"/>
    <s v="n/a"/>
    <m/>
    <s v="To support Monitoring and Evaluation of TESDA Scholarship Program (for ORD's Office)"/>
    <s v="PO"/>
    <d v="2020-01-29T00:00:00"/>
    <s v="20-02-038"/>
    <n v="3"/>
    <d v="2020-02-10T00:00:00"/>
    <s v="QUALITY APPLIANCE PLAZA, INC."/>
    <s v="20-02-036"/>
    <d v="2020-02-10T00:00:00"/>
    <n v="43499"/>
    <n v="43499"/>
    <n v="43880"/>
    <n v="43880"/>
    <n v="43880"/>
    <n v="43880"/>
    <n v="43880"/>
    <s v="20-02-034"/>
    <s v="040264"/>
    <n v="43880"/>
  </r>
  <r>
    <x v="3"/>
    <n v="6"/>
    <s v="piece"/>
    <s v="Vests"/>
    <s v="n/a"/>
    <s v="n/a"/>
    <m/>
    <s v="additional for the participants of Strategic Planning Workshop and Benchmarking on Strategic Planning Procedures on February 19-21, 2020"/>
    <s v="PO"/>
    <d v="2020-02-10T00:00:00"/>
    <s v="20-02-044"/>
    <n v="3"/>
    <d v="2020-02-10T00:00:00"/>
    <s v="JOHN ANDREW SHIRTS"/>
    <s v="20-02-037"/>
    <d v="2020-02-11T00:00:00"/>
    <n v="800"/>
    <n v="4800"/>
    <m/>
    <m/>
    <m/>
    <m/>
    <m/>
    <m/>
    <m/>
    <m/>
  </r>
  <r>
    <x v="7"/>
    <n v="1"/>
    <s v="lot"/>
    <s v="Repair and maintenance of airconditioning units of TESDA Regional Office with the following scope of works"/>
    <s v="n/a"/>
    <s v="n/a"/>
    <m/>
    <s v="Repair and maintenance of office furniture and fixtures"/>
    <s v="PO"/>
    <d v="2020-02-10T00:00:00"/>
    <s v="20-02-045"/>
    <n v="3"/>
    <d v="2020-02-12T00:00:00"/>
    <s v="ORO COOL CARE REFRIGERATION AND AIRCONDITIONING SERVICES"/>
    <s v="20-02-038"/>
    <d v="2020-02-12T00:00:00"/>
    <n v="25500"/>
    <n v="25500"/>
    <m/>
    <m/>
    <m/>
    <m/>
    <m/>
    <m/>
    <m/>
    <m/>
  </r>
  <r>
    <x v="8"/>
    <n v="1"/>
    <s v="lot"/>
    <s v="Security Services"/>
    <m/>
    <m/>
    <m/>
    <s v="Provide security service for the Regional Office Porperty and Staff"/>
    <s v="PO"/>
    <d v="2020-02-10T00:00:00"/>
    <s v="20-02-046"/>
    <m/>
    <m/>
    <s v="FELIX J. MONTALBO, JR."/>
    <s v="20-02-039"/>
    <d v="2020-02-10T00:00:00"/>
    <n v="15365.23"/>
    <n v="15365.23"/>
    <m/>
    <m/>
    <m/>
    <m/>
    <m/>
    <m/>
    <m/>
    <m/>
  </r>
  <r>
    <x v="8"/>
    <n v="1"/>
    <s v="lot"/>
    <s v="Security Services"/>
    <m/>
    <m/>
    <m/>
    <s v="Provide security service for the Regional Office Porperty and Staff"/>
    <s v="PO"/>
    <d v="2020-02-10T00:00:00"/>
    <s v="20-02-047"/>
    <m/>
    <m/>
    <s v="RHANDY B. REYES"/>
    <s v="20-02-040"/>
    <d v="2020-02-10T00:00:00"/>
    <n v="15365.23"/>
    <n v="15365.23"/>
    <m/>
    <m/>
    <m/>
    <m/>
    <m/>
    <m/>
    <m/>
    <m/>
  </r>
  <r>
    <x v="8"/>
    <n v="1"/>
    <s v="lot"/>
    <s v="Security Services"/>
    <m/>
    <m/>
    <m/>
    <s v="Provide security service for the Regional Office Porperty and Staff"/>
    <s v="PO"/>
    <d v="2020-02-10T00:00:00"/>
    <s v="20-02-048"/>
    <m/>
    <m/>
    <s v="ERNAN B. FABIANA"/>
    <s v="20-02-041"/>
    <d v="2020-02-10T00:00:00"/>
    <n v="15365.23"/>
    <n v="15365.23"/>
    <m/>
    <m/>
    <m/>
    <m/>
    <m/>
    <m/>
    <m/>
    <m/>
  </r>
  <r>
    <x v="1"/>
    <n v="1"/>
    <s v="unit"/>
    <s v="LCD Projector, 4000 lumens, full HD, built-in Wifi, 2X HDMI/MHL-enabled, 10,000 hours lamp life"/>
    <s v="n/a"/>
    <s v="n/a"/>
    <m/>
    <s v="To support Monitoring and Evaluation of TESDA Scholarship Program (for Regional Office use)"/>
    <s v="PO"/>
    <d v="2020-02-10T00:00:00"/>
    <s v="20-02-041"/>
    <n v="1"/>
    <d v="2020-02-11T00:00:00"/>
    <s v="PROCUREMENT SERVICE"/>
    <s v="20-02-042"/>
    <d v="2020-02-11T00:00:00"/>
    <n v="18144"/>
    <n v="18144"/>
    <m/>
    <m/>
    <m/>
    <m/>
    <m/>
    <m/>
    <m/>
    <m/>
  </r>
  <r>
    <x v="9"/>
    <n v="1"/>
    <s v="lot"/>
    <s v="Transportation Service Rental, Van type can accommodate maximum of 35 persons , with the following schedules (driver and fuel requirements shall be provided by the service owner)"/>
    <s v="n/a"/>
    <s v="n/a"/>
    <m/>
    <s v="Strategic Planning Workshop and Benchmarking at TESDA Region VI, Ilo-ilo City on February 19, 2020 to February 21, 2020"/>
    <s v="PO"/>
    <d v="2020-02-14T00:00:00"/>
    <s v="20-02-048"/>
    <n v="3"/>
    <d v="2020-02-17T00:00:00"/>
    <s v="BENNCH TRANSPORT SERVICES"/>
    <s v="20-02-043"/>
    <d v="2020-02-17T00:00:00"/>
    <n v="15500"/>
    <n v="15500"/>
    <m/>
    <m/>
    <m/>
    <m/>
    <m/>
    <m/>
    <m/>
    <m/>
  </r>
  <r>
    <x v="0"/>
    <n v="25"/>
    <s v="pax"/>
    <s v="Lunch"/>
    <s v="n/a"/>
    <s v="n/a"/>
    <m/>
    <s v="For the retirement program of Elaine B. Borromeo on February 14, 2020"/>
    <s v="PO"/>
    <d v="2020-02-12T00:00:00"/>
    <s v="20-02-049"/>
    <n v="3"/>
    <d v="2020-02-12T00:00:00"/>
    <s v="KAABAG SA PAG-USWAG SERVICE COOPERATIVE"/>
    <s v="20-02-044"/>
    <d v="2020-02-12T00:00:00"/>
    <n v="250"/>
    <n v="6250"/>
    <m/>
    <m/>
    <m/>
    <m/>
    <m/>
    <m/>
    <m/>
    <m/>
  </r>
  <r>
    <x v="2"/>
    <n v="1"/>
    <s v="lot"/>
    <s v="Lease of Venue for the conduct of strategic planning"/>
    <d v="2020-02-12T00:00:00"/>
    <d v="2020-02-17T00:00:00"/>
    <n v="344100"/>
    <s v="Strategic Planning Workshop and Benchmarking at TESDA Region VI, Ilo-ilo City on February 19, 2020 to February 21, 2020"/>
    <s v="PO"/>
    <d v="2020-02-12T00:00:00"/>
    <s v="20-02-046"/>
    <n v="3"/>
    <d v="2020-02-17T00:00:00"/>
    <s v="ILOILO GRAND HOTEL"/>
    <s v="20-02-045"/>
    <d v="2020-02-17T00:00:00"/>
    <n v="112200"/>
    <n v="112200"/>
    <m/>
    <m/>
    <m/>
    <m/>
    <m/>
    <m/>
    <m/>
    <m/>
  </r>
  <r>
    <x v="0"/>
    <n v="20"/>
    <s v="pax"/>
    <s v="Heavy PM Snacks"/>
    <s v="n/a"/>
    <s v="n/a"/>
    <m/>
    <s v="Special Meeting re: NISP findings on February 17, 2020"/>
    <s v="PO"/>
    <d v="2020-02-13T00:00:00"/>
    <s v="20-02-050"/>
    <n v="3"/>
    <d v="2020-02-13T00:00:00"/>
    <s v="DE LUXE HOTEL"/>
    <s v="20-02-046"/>
    <d v="2020-02-13T00:00:00"/>
    <n v="145"/>
    <n v="2900"/>
    <m/>
    <m/>
    <m/>
    <m/>
    <m/>
    <m/>
    <m/>
    <m/>
  </r>
  <r>
    <x v="4"/>
    <n v="5"/>
    <s v="piece"/>
    <s v="Keyboard for Desktop, USB Type with Mouse, A4Tech Brand"/>
    <s v="n/a"/>
    <s v="n/a"/>
    <m/>
    <s v="for TESDA Office use"/>
    <s v="PO"/>
    <d v="2020-01-27T00:00:00"/>
    <s v="20-01-015"/>
    <n v="3"/>
    <d v="2020-02-18T00:00:00"/>
    <s v="DATAWORLD COMPUTER CENTER"/>
    <s v="20-02-047"/>
    <d v="2020-02-18T00:00:00"/>
    <n v="550"/>
    <n v="2750"/>
    <m/>
    <m/>
    <m/>
    <m/>
    <m/>
    <m/>
    <m/>
    <m/>
  </r>
  <r>
    <x v="4"/>
    <n v="5"/>
    <s v="piece"/>
    <s v="Mouse Pad, ergonomic type with wrist support"/>
    <s v="n/a"/>
    <s v="n/a"/>
    <m/>
    <s v="for TESDA Office use"/>
    <s v="PO"/>
    <d v="2020-01-27T00:00:00"/>
    <s v="20-01-015"/>
    <n v="3"/>
    <d v="2020-02-18T00:00:00"/>
    <s v="DATAWORLD COMPUTER CENTER"/>
    <s v="20-02-047"/>
    <d v="2020-02-18T00:00:00"/>
    <n v="30"/>
    <n v="150"/>
    <m/>
    <m/>
    <m/>
    <m/>
    <m/>
    <m/>
    <m/>
    <m/>
  </r>
  <r>
    <x v="4"/>
    <n v="2"/>
    <s v="piece"/>
    <s v="Mouse, ergonomic, right handed, wireless"/>
    <s v="n/a"/>
    <s v="n/a"/>
    <m/>
    <s v="for TESDA Office use"/>
    <s v="PO"/>
    <d v="2020-01-27T00:00:00"/>
    <s v="20-01-015"/>
    <n v="3"/>
    <d v="2020-02-18T00:00:00"/>
    <s v="DATAWORLD COMPUTER CENTER"/>
    <s v="20-02-047"/>
    <d v="2020-02-18T00:00:00"/>
    <n v="600"/>
    <n v="1200"/>
    <m/>
    <m/>
    <m/>
    <m/>
    <m/>
    <m/>
    <m/>
    <m/>
  </r>
  <r>
    <x v="4"/>
    <n v="1"/>
    <s v="unit"/>
    <s v="Laptop, Processor: Intel Core i3, RAM: 4GB, HDD: 500MB, acer aspire A514-52IC-30NA, i3-7020, 1TB HDD, "/>
    <s v="n/a"/>
    <s v="n/a"/>
    <m/>
    <s v="Support Auditing Services for Monitoring and Evaluation of TESDA Scholarship Program (for COA Office)"/>
    <s v="PO"/>
    <d v="2020-02-10T00:00:00"/>
    <s v="20-02-039"/>
    <n v="3"/>
    <d v="2020-02-18T00:00:00"/>
    <s v="COLUMBIA COMPUTER CENTER, INC."/>
    <s v="20-02-048"/>
    <d v="2020-02-18T00:00:00"/>
    <n v="24900"/>
    <n v="24900"/>
    <d v="2020-02-27T00:00:00"/>
    <d v="2020-03-03T00:00:00"/>
    <d v="2020-03-03T00:00:00"/>
    <d v="2020-03-03T00:00:00"/>
    <d v="2020-03-03T00:00:00"/>
    <s v="20-03-041"/>
    <n v="41369"/>
    <d v="2020-03-03T00:00:00"/>
  </r>
  <r>
    <x v="10"/>
    <n v="1"/>
    <s v="unit"/>
    <s v="High Speed Scanner, automatic document scanner w/ high speed USB interface, Window Office Compatible, 2-sided (duplex) scanning, color processing, ADF up to 50 pages, legal size, BROTHER ads- 2400N"/>
    <s v="n/a"/>
    <s v="n/a"/>
    <m/>
    <s v="To support Monitoring and Evaluation of TESDA Scholarship Program (for ORD's Office)"/>
    <s v="PO"/>
    <d v="2020-02-10T00:00:00"/>
    <s v="20-02-040"/>
    <n v="3"/>
    <d v="2020-02-18T00:00:00"/>
    <s v="OCTAGON COMPUTER SUPERSTORE"/>
    <s v="20-02-049"/>
    <d v="2020-02-18T00:00:00"/>
    <n v="24990"/>
    <n v="24990"/>
    <m/>
    <m/>
    <m/>
    <m/>
    <m/>
    <m/>
    <m/>
    <m/>
  </r>
  <r>
    <x v="10"/>
    <n v="3"/>
    <s v="unit"/>
    <s v="Printer, all-in-one, with refillable ink-tank"/>
    <s v="n/a"/>
    <s v="n/a"/>
    <m/>
    <s v="To support Monitoring and Evaluation of TESDA Scholarship Program (for Regional Office use)"/>
    <s v="PO"/>
    <d v="2020-02-10T00:00:00"/>
    <s v="20-02-043"/>
    <n v="3"/>
    <d v="2020-02-18T00:00:00"/>
    <s v="OCTAGON COMPUTER SUPERSTORE"/>
    <s v="20-02-050"/>
    <d v="2020-02-18T00:00:00"/>
    <n v="7595"/>
    <n v="22785"/>
    <m/>
    <m/>
    <m/>
    <m/>
    <m/>
    <m/>
    <m/>
    <m/>
  </r>
  <r>
    <x v="11"/>
    <n v="1"/>
    <s v="gallons"/>
    <s v="Marine Epoxy"/>
    <s v="n/a"/>
    <s v="n/a"/>
    <m/>
    <s v="Repair and maintenance of ORD office's ceiling"/>
    <s v="PO"/>
    <d v="2020-02-18T00:00:00"/>
    <s v="20-02-051"/>
    <n v="3"/>
    <d v="2020-02-20T00:00:00"/>
    <s v="CDH DIAMOND HARDWARE, INC."/>
    <s v="20-02-051"/>
    <d v="2020-02-20T00:00:00"/>
    <n v="2100"/>
    <n v="2100"/>
    <d v="2020-02-24T00:00:00"/>
    <d v="2020-02-24T00:00:00"/>
    <d v="2020-02-24T00:00:00"/>
    <d v="2020-02-24T00:00:00"/>
    <d v="2020-02-24T00:00:00"/>
    <s v="20-02-038"/>
    <s v="0207"/>
    <d v="2020-02-24T00:00:00"/>
  </r>
  <r>
    <x v="11"/>
    <n v="4"/>
    <s v="quart"/>
    <s v="Easy Tite"/>
    <s v="n/a"/>
    <s v="n/a"/>
    <m/>
    <s v="Repair and maintenance of ORD office's ceiling"/>
    <s v="PO"/>
    <d v="2020-02-18T00:00:00"/>
    <s v="20-02-051"/>
    <n v="3"/>
    <d v="2020-02-20T00:00:00"/>
    <s v="CDH DIAMOND HARDWARE, INC."/>
    <s v="20-02-051"/>
    <d v="2020-02-20T00:00:00"/>
    <n v="210"/>
    <n v="840"/>
    <d v="2020-02-24T00:00:00"/>
    <d v="2020-02-24T00:00:00"/>
    <d v="2020-02-24T00:00:00"/>
    <d v="2020-02-24T00:00:00"/>
    <d v="2020-02-24T00:00:00"/>
    <s v="20-02-038"/>
    <s v="0207"/>
    <d v="2020-02-24T00:00:00"/>
  </r>
  <r>
    <x v="11"/>
    <n v="10"/>
    <s v="piece"/>
    <s v="Sand paper, no.120"/>
    <s v="n/a"/>
    <s v="n/a"/>
    <m/>
    <s v="Repair and maintenance of ORD office's ceiling"/>
    <s v="PO"/>
    <d v="2020-02-18T00:00:00"/>
    <s v="20-02-051"/>
    <n v="3"/>
    <d v="2020-02-20T00:00:00"/>
    <s v="CDH DIAMOND HARDWARE, INC."/>
    <s v="20-02-051"/>
    <d v="2020-02-20T00:00:00"/>
    <n v="25"/>
    <n v="250"/>
    <d v="2020-02-24T00:00:00"/>
    <d v="2020-02-24T00:00:00"/>
    <d v="2020-02-24T00:00:00"/>
    <d v="2020-02-24T00:00:00"/>
    <d v="2020-02-24T00:00:00"/>
    <s v="20-02-038"/>
    <s v="0207"/>
    <d v="2020-02-24T00:00:00"/>
  </r>
  <r>
    <x v="11"/>
    <n v="3"/>
    <s v="feet"/>
    <s v="Sand paper, no.60 or 40"/>
    <s v="n/a"/>
    <s v="n/a"/>
    <m/>
    <s v="Repair and maintenance of ORD office's ceiling"/>
    <s v="PO"/>
    <d v="2020-02-18T00:00:00"/>
    <s v="20-02-051"/>
    <n v="3"/>
    <d v="2020-02-20T00:00:00"/>
    <s v="CDH DIAMOND HARDWARE, INC."/>
    <s v="20-02-051"/>
    <d v="2020-02-20T00:00:00"/>
    <n v="75"/>
    <n v="225"/>
    <d v="2020-02-24T00:00:00"/>
    <d v="2020-02-24T00:00:00"/>
    <d v="2020-02-24T00:00:00"/>
    <d v="2020-02-24T00:00:00"/>
    <d v="2020-02-24T00:00:00"/>
    <s v="20-02-038"/>
    <s v="0207"/>
    <d v="2020-02-24T00:00:00"/>
  </r>
  <r>
    <x v="11"/>
    <n v="2"/>
    <s v="gallons"/>
    <s v="Acrytex Primer"/>
    <s v="n/a"/>
    <s v="n/a"/>
    <m/>
    <s v="Repair and maintenance of ORD office's ceiling"/>
    <s v="PO"/>
    <d v="2020-02-18T00:00:00"/>
    <s v="20-02-051"/>
    <n v="3"/>
    <d v="2020-02-20T00:00:00"/>
    <s v="CDH DIAMOND HARDWARE, INC."/>
    <s v="20-02-051"/>
    <d v="2020-02-20T00:00:00"/>
    <n v="820"/>
    <n v="1640"/>
    <d v="2020-02-24T00:00:00"/>
    <d v="2020-02-24T00:00:00"/>
    <d v="2020-02-24T00:00:00"/>
    <d v="2020-02-24T00:00:00"/>
    <d v="2020-02-24T00:00:00"/>
    <s v="20-02-038"/>
    <s v="0207"/>
    <d v="2020-02-24T00:00:00"/>
  </r>
  <r>
    <x v="11"/>
    <n v="4"/>
    <s v="piece"/>
    <s v="Cotton Baby Roller #4"/>
    <s v="n/a"/>
    <s v="n/a"/>
    <m/>
    <s v="Repair and maintenance of ORD office's ceiling"/>
    <s v="PO"/>
    <d v="2020-02-18T00:00:00"/>
    <s v="20-02-051"/>
    <n v="3"/>
    <d v="2020-02-20T00:00:00"/>
    <s v="CDH DIAMOND HARDWARE, INC."/>
    <s v="20-02-051"/>
    <d v="2020-02-20T00:00:00"/>
    <n v="85"/>
    <n v="340"/>
    <d v="2020-02-24T00:00:00"/>
    <d v="2020-02-24T00:00:00"/>
    <d v="2020-02-24T00:00:00"/>
    <d v="2020-02-24T00:00:00"/>
    <d v="2020-02-24T00:00:00"/>
    <s v="20-02-038"/>
    <s v="0207"/>
    <d v="2020-02-24T00:00:00"/>
  </r>
  <r>
    <x v="11"/>
    <n v="4"/>
    <s v="piece"/>
    <s v="Paint brush, no.1 1/2"/>
    <s v="n/a"/>
    <s v="n/a"/>
    <m/>
    <s v="Repair and maintenance of ORD office's ceiling"/>
    <s v="PO"/>
    <d v="2020-02-18T00:00:00"/>
    <s v="20-02-051"/>
    <n v="3"/>
    <d v="2020-02-20T00:00:00"/>
    <s v="CDH DIAMOND HARDWARE, INC."/>
    <s v="20-02-051"/>
    <d v="2020-02-20T00:00:00"/>
    <n v="35"/>
    <n v="140"/>
    <d v="2020-02-24T00:00:00"/>
    <d v="2020-02-24T00:00:00"/>
    <d v="2020-02-24T00:00:00"/>
    <d v="2020-02-24T00:00:00"/>
    <d v="2020-02-24T00:00:00"/>
    <s v="20-02-038"/>
    <s v="0207"/>
    <d v="2020-02-24T00:00:00"/>
  </r>
  <r>
    <x v="11"/>
    <n v="1"/>
    <s v="piece"/>
    <s v="Paint Roller #7"/>
    <s v="n/a"/>
    <s v="n/a"/>
    <m/>
    <s v="Repair and maintenance of ORD office's ceiling"/>
    <s v="PO"/>
    <d v="2020-02-18T00:00:00"/>
    <s v="20-02-051"/>
    <n v="3"/>
    <d v="2020-02-20T00:00:00"/>
    <s v="CDH DIAMOND HARDWARE, INC."/>
    <s v="20-02-051"/>
    <d v="2020-02-20T00:00:00"/>
    <n v="95"/>
    <n v="95"/>
    <d v="2020-02-24T00:00:00"/>
    <d v="2020-02-24T00:00:00"/>
    <d v="2020-02-24T00:00:00"/>
    <d v="2020-02-24T00:00:00"/>
    <d v="2020-02-24T00:00:00"/>
    <s v="20-02-038"/>
    <s v="0207"/>
    <d v="2020-02-24T00:00:00"/>
  </r>
  <r>
    <x v="11"/>
    <n v="1"/>
    <s v="box"/>
    <s v="Blind Rivets #1/8x1/2"/>
    <s v="n/a"/>
    <s v="n/a"/>
    <m/>
    <s v="Repair and maintenance of ORD office's ceiling"/>
    <s v="PO"/>
    <d v="2020-02-18T00:00:00"/>
    <s v="20-02-051"/>
    <n v="3"/>
    <d v="2020-02-20T00:00:00"/>
    <s v="CDH DIAMOND HARDWARE, INC."/>
    <s v="20-02-051"/>
    <d v="2020-02-20T00:00:00"/>
    <n v="250"/>
    <n v="250"/>
    <d v="2020-02-24T00:00:00"/>
    <d v="2020-02-24T00:00:00"/>
    <d v="2020-02-24T00:00:00"/>
    <d v="2020-02-24T00:00:00"/>
    <d v="2020-02-24T00:00:00"/>
    <s v="20-02-038"/>
    <s v="0207"/>
    <d v="2020-02-24T00:00:00"/>
  </r>
  <r>
    <x v="11"/>
    <n v="1"/>
    <s v="box"/>
    <s v="Blind Rivets #1/8x3/4"/>
    <s v="n/a"/>
    <s v="n/a"/>
    <m/>
    <s v="Repair and maintenance of ORD office's ceiling"/>
    <s v="PO"/>
    <d v="2020-02-18T00:00:00"/>
    <s v="20-02-051"/>
    <n v="3"/>
    <d v="2020-02-20T00:00:00"/>
    <s v="CDH DIAMOND HARDWARE, INC."/>
    <s v="20-02-051"/>
    <d v="2020-02-20T00:00:00"/>
    <n v="290"/>
    <n v="290"/>
    <d v="2020-02-24T00:00:00"/>
    <d v="2020-02-24T00:00:00"/>
    <d v="2020-02-24T00:00:00"/>
    <d v="2020-02-24T00:00:00"/>
    <d v="2020-02-24T00:00:00"/>
    <s v="20-02-038"/>
    <s v="0207"/>
    <d v="2020-02-24T00:00:00"/>
  </r>
  <r>
    <x v="11"/>
    <n v="10"/>
    <s v="piece"/>
    <s v="Drill Bit #1/8 for steel"/>
    <s v="n/a"/>
    <s v="n/a"/>
    <m/>
    <s v="Repair and maintenance of ORD office's ceiling"/>
    <s v="PO"/>
    <d v="2020-02-18T00:00:00"/>
    <s v="20-02-051"/>
    <n v="3"/>
    <d v="2020-02-20T00:00:00"/>
    <s v="CDH DIAMOND HARDWARE, INC."/>
    <s v="20-02-051"/>
    <d v="2020-02-20T00:00:00"/>
    <n v="98"/>
    <n v="980"/>
    <d v="2020-02-24T00:00:00"/>
    <d v="2020-02-24T00:00:00"/>
    <d v="2020-02-24T00:00:00"/>
    <d v="2020-02-24T00:00:00"/>
    <d v="2020-02-24T00:00:00"/>
    <s v="20-02-038"/>
    <s v="0207"/>
    <d v="2020-02-24T00:00:00"/>
  </r>
  <r>
    <x v="4"/>
    <n v="30"/>
    <s v="piece"/>
    <s v="Certificate Holder, A4 size"/>
    <s v="n/a"/>
    <s v="n/a"/>
    <m/>
    <s v="for SMAC purposes re: posting of success stories"/>
    <s v="PO"/>
    <d v="2020-02-19T00:00:00"/>
    <s v="20-02-052"/>
    <n v="3"/>
    <d v="2020-02-24T00:00:00"/>
    <s v="CAGAYAN EDUCATIONAL SUPPLY"/>
    <s v="20-02-052"/>
    <d v="2020-02-24T00:00:00"/>
    <n v="41"/>
    <n v="1230"/>
    <m/>
    <m/>
    <m/>
    <m/>
    <m/>
    <m/>
    <m/>
    <m/>
  </r>
  <r>
    <x v="4"/>
    <n v="5"/>
    <s v="pack"/>
    <s v="Board Paper, short"/>
    <s v="n/a"/>
    <s v="n/a"/>
    <m/>
    <s v="for SMAC purposes re: posting of success stories"/>
    <s v="PO"/>
    <d v="2020-02-19T00:00:00"/>
    <s v="20-02-052"/>
    <n v="3"/>
    <d v="2020-02-24T00:00:00"/>
    <s v="CAGAYAN EDUCATIONAL SUPPLY"/>
    <s v="20-02-052"/>
    <d v="2020-02-24T00:00:00"/>
    <n v="23"/>
    <n v="115"/>
    <m/>
    <m/>
    <m/>
    <m/>
    <m/>
    <m/>
    <m/>
    <m/>
  </r>
  <r>
    <x v="4"/>
    <n v="6"/>
    <s v="length"/>
    <s v="Ring binder, 3/4&quot;, navy/royal blue"/>
    <s v="n/a"/>
    <s v="n/a"/>
    <m/>
    <s v="for COA office use"/>
    <s v="PO"/>
    <d v="2020-02-19T00:00:00"/>
    <s v="20-02-053"/>
    <n v="3"/>
    <d v="2020-02-24T00:00:00"/>
    <s v="CAGAYAN EDUCATIONAL SUPPLY"/>
    <s v="20-02-053"/>
    <d v="2020-02-24T00:00:00"/>
    <n v="18"/>
    <n v="108"/>
    <d v="2020-03-04T00:00:00"/>
    <d v="2020-03-09T00:00:00"/>
    <d v="2020-03-09T00:00:00"/>
    <d v="2020-03-09T00:00:00"/>
    <d v="2020-03-09T00:00:00"/>
    <s v="20-03-054"/>
    <n v="133321"/>
    <d v="2020-03-09T00:00:00"/>
  </r>
  <r>
    <x v="4"/>
    <n v="4"/>
    <s v="length"/>
    <s v="Ring binder, 1&quot;, navy/royal blue"/>
    <s v="n/a"/>
    <s v="n/a"/>
    <m/>
    <s v="for COA office use"/>
    <s v="PO"/>
    <d v="2020-02-19T00:00:00"/>
    <s v="20-02-053"/>
    <n v="3"/>
    <d v="2020-02-24T00:00:00"/>
    <s v="CAGAYAN EDUCATIONAL SUPPLY"/>
    <s v="20-02-053"/>
    <d v="2020-02-24T00:00:00"/>
    <n v="23"/>
    <n v="92"/>
    <d v="2020-03-04T00:00:00"/>
    <d v="2020-03-09T00:00:00"/>
    <d v="2020-03-09T00:00:00"/>
    <d v="2020-03-09T00:00:00"/>
    <d v="2020-03-09T00:00:00"/>
    <s v="20-03-054"/>
    <n v="133321"/>
    <d v="2020-03-09T00:00:00"/>
  </r>
  <r>
    <x v="4"/>
    <n v="5"/>
    <s v="length"/>
    <s v="Ring binder, 2&quot;, navy/royal blue"/>
    <s v="n/a"/>
    <s v="n/a"/>
    <m/>
    <s v="for COA office use"/>
    <s v="PO"/>
    <d v="2020-02-19T00:00:00"/>
    <s v="20-02-053"/>
    <n v="3"/>
    <d v="2020-02-24T00:00:00"/>
    <s v="CAGAYAN EDUCATIONAL SUPPLY"/>
    <s v="20-02-053"/>
    <d v="2020-02-24T00:00:00"/>
    <n v="31"/>
    <n v="155"/>
    <d v="2020-03-04T00:00:00"/>
    <d v="2020-03-09T00:00:00"/>
    <d v="2020-03-09T00:00:00"/>
    <d v="2020-03-09T00:00:00"/>
    <d v="2020-03-09T00:00:00"/>
    <s v="20-03-054"/>
    <n v="133321"/>
    <d v="2020-03-09T00:00:00"/>
  </r>
  <r>
    <x v="4"/>
    <n v="3"/>
    <s v="ream"/>
    <s v="PAPER, MULTICOPY, 80gsm, size: Short"/>
    <s v="n/a"/>
    <s v="n/a"/>
    <m/>
    <s v="for COA office use"/>
    <s v="PO"/>
    <d v="2020-02-19T00:00:00"/>
    <s v="20-02-053"/>
    <n v="3"/>
    <d v="2020-02-24T00:00:00"/>
    <s v="CAGAYAN EDUCATIONAL SUPPLY"/>
    <s v="20-02-053"/>
    <d v="2020-02-24T00:00:00"/>
    <n v="205"/>
    <n v="615"/>
    <d v="2020-03-04T00:00:00"/>
    <d v="2020-03-09T00:00:00"/>
    <d v="2020-03-09T00:00:00"/>
    <d v="2020-03-09T00:00:00"/>
    <d v="2020-03-09T00:00:00"/>
    <s v="20-03-054"/>
    <n v="133321"/>
    <d v="2020-03-09T00:00:00"/>
  </r>
  <r>
    <x v="3"/>
    <n v="39"/>
    <s v="piece"/>
    <s v="T- Shirt, jersey"/>
    <s v="n/a"/>
    <s v="n/a"/>
    <m/>
    <s v="for TESDA Womens' Month Celebration"/>
    <s v="PO"/>
    <d v="2020-02-26T00:00:00"/>
    <s v="20-02-055"/>
    <n v="3"/>
    <d v="2020-02-27T00:00:00"/>
    <s v="TAILOR MADE BY OLIVE"/>
    <s v="20-02-054"/>
    <d v="2020-02-27T00:00:00"/>
    <n v="475"/>
    <n v="18525"/>
    <d v="2020-02-28T00:00:00"/>
    <d v="2020-03-05T00:00:00"/>
    <d v="2020-03-05T00:00:00"/>
    <d v="2020-03-05T00:00:00"/>
    <d v="2020-03-05T00:00:00"/>
    <s v="20-03-043"/>
    <n v="2536"/>
    <d v="2020-03-05T00:00:00"/>
  </r>
  <r>
    <x v="4"/>
    <n v="3"/>
    <s v="unit"/>
    <s v="Desktop Computer, processor: Intel Corei5-6700 CPU @3.40GHz, RAM: 8GB, System type:64 bit OS, x64-based processor"/>
    <s v="n/a"/>
    <s v="n/a"/>
    <m/>
    <s v="To support Monitoring and Evaluation of TESDA Scholarship Program (for Regional Office use)"/>
    <s v="PO"/>
    <d v="2020-02-10T00:00:00"/>
    <s v="20-02-042"/>
    <n v="3"/>
    <d v="2020-02-26T00:00:00"/>
    <s v="DATAWORLD COMPUTER CENTER"/>
    <s v="20-02-055"/>
    <d v="2020-02-26T00:00:00"/>
    <n v="34900"/>
    <n v="104700"/>
    <m/>
    <m/>
    <m/>
    <m/>
    <m/>
    <m/>
    <m/>
    <m/>
  </r>
  <r>
    <x v="9"/>
    <n v="1"/>
    <s v="lot"/>
    <s v="Transportation Service Rental, can accommodate maximum of 7 persons , with the following schedules (driver and fuel requirements shall be provided by the service owner)"/>
    <s v="n/a"/>
    <s v="n/a"/>
    <m/>
    <s v="to ferry STAR Rating Review Committee on Feb. 27-28, 2020"/>
    <s v="PO"/>
    <d v="2020-02-26T00:00:00"/>
    <s v="20-02-056"/>
    <n v="3"/>
    <d v="2020-02-27T00:00:00"/>
    <s v="LEONELLE TRANSPORT SERVICES"/>
    <s v="20-02-056"/>
    <d v="2020-02-27T00:00:00"/>
    <n v="8000"/>
    <n v="8000"/>
    <m/>
    <m/>
    <m/>
    <m/>
    <m/>
    <m/>
    <m/>
    <m/>
  </r>
  <r>
    <x v="0"/>
    <n v="28"/>
    <s v="pax"/>
    <s v="PM Snacks"/>
    <s v="n/a"/>
    <s v="n/a"/>
    <m/>
    <s v="Orientation on SSS Programs, Membership and Benefits"/>
    <s v="PO"/>
    <d v="2020-02-24T00:00:00"/>
    <s v="20-02-059"/>
    <n v="3"/>
    <d v="2020-02-24T00:00:00"/>
    <s v="DE LUXE HOTEL"/>
    <s v="20-02-057"/>
    <d v="2020-02-24T00:00:00"/>
    <n v="150"/>
    <n v="4200"/>
    <m/>
    <m/>
    <m/>
    <m/>
    <m/>
    <m/>
    <m/>
    <m/>
  </r>
  <r>
    <x v="5"/>
    <n v="1"/>
    <s v="lot"/>
    <s v="Alternator replacement of Innova Model 2010"/>
    <m/>
    <m/>
    <m/>
    <s v="for repair and maintenance of motor vehicle Innova SJR 713"/>
    <s v="PO"/>
    <d v="2020-02-25T00:00:00"/>
    <s v="20-02-061"/>
    <n v="3"/>
    <d v="2020-02-28T00:00:00"/>
    <s v="PPA-2 CALTEX STATION"/>
    <s v="20-02-058"/>
    <d v="2020-02-28T00:00:00"/>
    <n v="11139"/>
    <n v="11139"/>
    <m/>
    <m/>
    <m/>
    <m/>
    <m/>
    <m/>
    <m/>
    <m/>
  </r>
  <r>
    <x v="2"/>
    <n v="100"/>
    <s v="pax"/>
    <s v="AM/PM Snacks, Lunch"/>
    <s v="n/a"/>
    <s v="n/a"/>
    <m/>
    <s v="Hosting of the RTF-ELCAC TWG Meeting on March 10, 2020"/>
    <s v="PO"/>
    <d v="2020-03-03T00:00:00"/>
    <s v="20-03-064"/>
    <n v="3"/>
    <d v="2020-03-09T00:00:00"/>
    <s v="THE MALLBERRY SUITES BUSINESS HOTEL"/>
    <s v="20-03-059"/>
    <d v="2020-03-09T00:00:00"/>
    <n v="850"/>
    <n v="85000"/>
    <m/>
    <m/>
    <m/>
    <m/>
    <m/>
    <m/>
    <m/>
    <m/>
  </r>
  <r>
    <x v="12"/>
    <n v="15"/>
    <s v="piece"/>
    <s v="Conference Table, 6 feet, heavy duty plastic top, steel base, foldable"/>
    <s v="n/a"/>
    <s v="n/a"/>
    <m/>
    <s v="Repair and maintenance of office furniture and fixtures"/>
    <m/>
    <d v="2020-02-28T00:00:00"/>
    <s v="20-02-067"/>
    <n v="3"/>
    <d v="2020-03-04T00:00:00"/>
    <s v="KAREILA MANAGEMENT CORPORATION"/>
    <s v="20-03-060"/>
    <d v="2020-03-04T00:00:00"/>
    <n v="2999"/>
    <n v="44985"/>
    <m/>
    <m/>
    <m/>
    <m/>
    <m/>
    <m/>
    <m/>
    <m/>
  </r>
  <r>
    <x v="3"/>
    <n v="40"/>
    <s v="piece"/>
    <s v="Polo Shirt, cotton/lacoste, embroided logo (front &amp; back)"/>
    <s v="n/a"/>
    <s v="n/a"/>
    <m/>
    <s v="for RO Job Order employees"/>
    <s v="PO"/>
    <d v="2020-02-26T00:00:00"/>
    <s v="20-02-054"/>
    <n v="3"/>
    <d v="2020-03-04T00:00:00"/>
    <s v="MODTRADE T-SHIRT CAMPUS"/>
    <s v="20-03-061"/>
    <d v="2020-03-04T00:00:00"/>
    <n v="755"/>
    <n v="30200"/>
    <d v="2020-03-13T00:00:00"/>
    <d v="2020-07-21T00:00:00"/>
    <d v="2020-07-21T00:00:00"/>
    <d v="2020-07-21T00:00:00"/>
    <d v="2020-07-21T00:00:00"/>
    <s v="20-07-099"/>
    <n v="13737"/>
    <d v="2020-07-21T00:00:00"/>
  </r>
  <r>
    <x v="4"/>
    <n v="40"/>
    <s v="piece"/>
    <s v="Customized Ballpen"/>
    <s v="n/a"/>
    <s v="n/a"/>
    <m/>
    <s v="Hosting of the RTF-ELCAC TWG Meeting on March 10, 2020"/>
    <s v="PO"/>
    <d v="2020-03-03T00:00:00"/>
    <s v="20-03-065"/>
    <n v="3"/>
    <d v="2020-03-04T00:00:00"/>
    <s v="NVA PRINTING SERVICES"/>
    <s v="20-03-062"/>
    <d v="2020-03-05T00:00:00"/>
    <n v="21"/>
    <n v="840"/>
    <m/>
    <m/>
    <m/>
    <m/>
    <m/>
    <m/>
    <m/>
    <m/>
  </r>
  <r>
    <x v="13"/>
    <n v="100"/>
    <s v="piece"/>
    <s v="T-shirt with print"/>
    <s v="n/a"/>
    <s v="n/a"/>
    <m/>
    <s v="Serbisyo Para Kay Juana, Livelihood Training for the Women Sector of Barangay Macasandig, Cagayan de Oro City"/>
    <m/>
    <d v="2020-03-03T00:00:00"/>
    <s v="20-03-066"/>
    <n v="3"/>
    <d v="2020-03-05T00:00:00"/>
    <s v="ANTONIO TY HOUSE OF TEXTILES INC."/>
    <s v="20-03-063"/>
    <d v="2020-03-05T00:00:00"/>
    <n v="210"/>
    <n v="21000"/>
    <m/>
    <m/>
    <m/>
    <m/>
    <m/>
    <m/>
    <m/>
    <m/>
  </r>
  <r>
    <x v="13"/>
    <n v="100"/>
    <s v="piece"/>
    <s v="Apron, blue with logo"/>
    <s v="n/a"/>
    <s v="n/a"/>
    <m/>
    <s v="Serbisyo Para Kay Juana, Livelihood Training for the Women Sector of Barangay Macasandig, Cagayan de Oro City"/>
    <m/>
    <d v="2020-03-03T00:00:00"/>
    <s v="20-03-066"/>
    <n v="3"/>
    <d v="2020-03-05T00:00:00"/>
    <s v="ANTONIO TY HOUSE OF TEXTILES INC."/>
    <s v="20-03-063"/>
    <d v="2020-03-05T00:00:00"/>
    <n v="88"/>
    <n v="8800"/>
    <m/>
    <m/>
    <m/>
    <m/>
    <m/>
    <m/>
    <m/>
    <m/>
  </r>
  <r>
    <x v="13"/>
    <n v="100"/>
    <s v="piece"/>
    <s v="Hand Towel"/>
    <s v="n/a"/>
    <s v="n/a"/>
    <m/>
    <s v="Serbisyo Para Kay Juana, Livelihood Training for the Women Sector of Barangay Macasandig, Cagayan de Oro City"/>
    <m/>
    <d v="2020-03-03T00:00:00"/>
    <s v="20-03-066"/>
    <n v="3"/>
    <d v="2020-03-05T00:00:00"/>
    <s v="ANTONIO TY HOUSE OF TEXTILES INC."/>
    <s v="20-03-063"/>
    <d v="2020-03-05T00:00:00"/>
    <n v="15.5"/>
    <n v="1550"/>
    <m/>
    <m/>
    <m/>
    <m/>
    <m/>
    <m/>
    <m/>
    <m/>
  </r>
  <r>
    <x v="11"/>
    <n v="10"/>
    <s v="bag"/>
    <s v="Portland Cement"/>
    <s v="n/a"/>
    <s v="n/a"/>
    <m/>
    <s v="for RO building repair and maintenance"/>
    <m/>
    <d v="2020-03-02T00:00:00"/>
    <s v="20-03-063"/>
    <n v="3"/>
    <d v="2020-03-04T00:00:00"/>
    <s v="CDH DIAMOND HARDWARE, INC."/>
    <s v="20-03-064"/>
    <d v="2020-03-04T00:00:00"/>
    <n v="235"/>
    <n v="2350"/>
    <d v="2020-03-07T00:00:00"/>
    <d v="2020-03-07T00:00:00"/>
    <d v="2020-03-07T00:00:00"/>
    <d v="2020-03-07T00:00:00"/>
    <d v="2020-03-07T00:00:00"/>
    <s v="20-03-049"/>
    <s v="0211"/>
    <d v="2020-03-07T00:00:00"/>
  </r>
  <r>
    <x v="11"/>
    <n v="5"/>
    <s v="bag"/>
    <s v="Sahara Cement Water Proofing"/>
    <s v="n/a"/>
    <s v="n/a"/>
    <m/>
    <s v="for RO building repair and maintenance"/>
    <m/>
    <d v="2020-03-02T00:00:00"/>
    <s v="20-03-063"/>
    <n v="3"/>
    <d v="2020-03-04T00:00:00"/>
    <s v="CDH DIAMOND HARDWARE, INC."/>
    <s v="20-03-064"/>
    <d v="2020-03-04T00:00:00"/>
    <n v="65"/>
    <n v="325"/>
    <d v="2020-03-07T00:00:00"/>
    <d v="2020-03-07T00:00:00"/>
    <d v="2020-03-07T00:00:00"/>
    <d v="2020-03-07T00:00:00"/>
    <d v="2020-03-07T00:00:00"/>
    <s v="20-03-049"/>
    <s v="0211"/>
    <d v="2020-03-07T00:00:00"/>
  </r>
  <r>
    <x v="11"/>
    <n v="2"/>
    <s v="meter"/>
    <s v="Screen #1"/>
    <s v="n/a"/>
    <s v="n/a"/>
    <m/>
    <s v="for RO building repair and maintenance"/>
    <m/>
    <d v="2020-03-02T00:00:00"/>
    <s v="20-03-063"/>
    <n v="3"/>
    <d v="2020-03-04T00:00:00"/>
    <s v="CDH DIAMOND HARDWARE, INC."/>
    <s v="20-03-064"/>
    <d v="2020-03-04T00:00:00"/>
    <n v="225"/>
    <n v="450"/>
    <d v="2020-03-07T00:00:00"/>
    <d v="2020-03-07T00:00:00"/>
    <d v="2020-03-07T00:00:00"/>
    <d v="2020-03-07T00:00:00"/>
    <d v="2020-03-07T00:00:00"/>
    <s v="20-03-049"/>
    <s v="0211"/>
    <d v="2020-03-07T00:00:00"/>
  </r>
  <r>
    <x v="11"/>
    <n v="4"/>
    <s v="piece"/>
    <s v="PVC Pipe #4"/>
    <s v="n/a"/>
    <s v="n/a"/>
    <m/>
    <s v="for RO building repair and maintenance"/>
    <m/>
    <d v="2020-03-02T00:00:00"/>
    <s v="20-03-063"/>
    <n v="3"/>
    <d v="2020-03-04T00:00:00"/>
    <s v="CDH DIAMOND HARDWARE, INC."/>
    <s v="20-03-064"/>
    <d v="2020-03-04T00:00:00"/>
    <n v="310"/>
    <n v="1240"/>
    <d v="2020-03-07T00:00:00"/>
    <d v="2020-03-07T00:00:00"/>
    <d v="2020-03-07T00:00:00"/>
    <d v="2020-03-07T00:00:00"/>
    <d v="2020-03-07T00:00:00"/>
    <s v="20-03-049"/>
    <s v="0211"/>
    <d v="2020-03-07T00:00:00"/>
  </r>
  <r>
    <x v="11"/>
    <n v="4"/>
    <s v="piece"/>
    <s v="PVC Elbow #4"/>
    <s v="n/a"/>
    <s v="n/a"/>
    <m/>
    <s v="for RO building repair and maintenance"/>
    <m/>
    <d v="2020-03-02T00:00:00"/>
    <s v="20-03-063"/>
    <n v="3"/>
    <d v="2020-03-04T00:00:00"/>
    <s v="CDH DIAMOND HARDWARE, INC."/>
    <s v="20-03-064"/>
    <d v="2020-03-04T00:00:00"/>
    <n v="55"/>
    <n v="220"/>
    <d v="2020-03-07T00:00:00"/>
    <d v="2020-03-07T00:00:00"/>
    <d v="2020-03-07T00:00:00"/>
    <d v="2020-03-07T00:00:00"/>
    <d v="2020-03-07T00:00:00"/>
    <s v="20-03-049"/>
    <s v="0211"/>
    <d v="2020-03-07T00:00:00"/>
  </r>
  <r>
    <x v="11"/>
    <n v="4"/>
    <s v="piece"/>
    <s v="PVC Tie #4"/>
    <s v="n/a"/>
    <s v="n/a"/>
    <m/>
    <s v="for RO building repair and maintenance"/>
    <m/>
    <d v="2020-03-02T00:00:00"/>
    <s v="20-03-063"/>
    <n v="3"/>
    <d v="2020-03-04T00:00:00"/>
    <s v="CDH DIAMOND HARDWARE, INC."/>
    <s v="20-03-064"/>
    <d v="2020-03-04T00:00:00"/>
    <n v="95"/>
    <n v="380"/>
    <d v="2020-03-07T00:00:00"/>
    <d v="2020-03-07T00:00:00"/>
    <d v="2020-03-07T00:00:00"/>
    <d v="2020-03-07T00:00:00"/>
    <d v="2020-03-07T00:00:00"/>
    <s v="20-03-049"/>
    <s v="0211"/>
    <d v="2020-03-07T00:00:00"/>
  </r>
  <r>
    <x v="11"/>
    <n v="4"/>
    <s v="piece"/>
    <s v="PVC Coupling #4"/>
    <s v="n/a"/>
    <s v="n/a"/>
    <m/>
    <s v="for RO building repair and maintenance"/>
    <m/>
    <d v="2020-03-02T00:00:00"/>
    <s v="20-03-063"/>
    <n v="3"/>
    <d v="2020-03-04T00:00:00"/>
    <s v="CDH DIAMOND HARDWARE, INC."/>
    <s v="20-03-064"/>
    <d v="2020-03-04T00:00:00"/>
    <n v="45"/>
    <n v="180"/>
    <d v="2020-03-07T00:00:00"/>
    <d v="2020-03-07T00:00:00"/>
    <d v="2020-03-07T00:00:00"/>
    <d v="2020-03-07T00:00:00"/>
    <d v="2020-03-07T00:00:00"/>
    <s v="20-03-049"/>
    <s v="0211"/>
    <d v="2020-03-07T00:00:00"/>
  </r>
  <r>
    <x v="4"/>
    <n v="40"/>
    <s v="piece"/>
    <s v="Token (Sign Pen)"/>
    <s v="n/a"/>
    <s v="n/a"/>
    <m/>
    <s v="Hosting of the RTF-ELCAC TWG Meeting on March 10, 2020"/>
    <m/>
    <d v="2020-03-05T00:00:00"/>
    <s v="20-03-070"/>
    <n v="3"/>
    <d v="2020-03-06T00:00:00"/>
    <s v="CAGAYAN EDUCATIONAL SUPPLY"/>
    <s v="20-03-065"/>
    <d v="2020-03-06T00:00:00"/>
    <n v="85"/>
    <n v="3400"/>
    <d v="2020-03-16T00:00:00"/>
    <d v="2020-03-16T00:00:00"/>
    <d v="2020-03-16T00:00:00"/>
    <d v="2020-03-16T00:00:00"/>
    <d v="2020-03-16T00:00:00"/>
    <s v="20-03-046"/>
    <n v="133463"/>
    <d v="2020-03-16T00:00:00"/>
  </r>
  <r>
    <x v="0"/>
    <n v="13"/>
    <s v="pax"/>
    <s v="Lunch"/>
    <s v="n/a"/>
    <s v="n/a"/>
    <m/>
    <s v="COA Exit Conference on March 4, 2020"/>
    <m/>
    <d v="2020-03-03T00:00:00"/>
    <s v="20-03-071"/>
    <n v="3"/>
    <d v="2020-03-03T00:00:00"/>
    <s v="DE LUXE HOTEL"/>
    <s v="20-03-066"/>
    <d v="2020-03-03T00:00:00"/>
    <n v="295"/>
    <n v="3835"/>
    <m/>
    <m/>
    <m/>
    <m/>
    <m/>
    <m/>
    <m/>
    <m/>
  </r>
  <r>
    <x v="4"/>
    <n v="6"/>
    <s v="piece"/>
    <s v="Epson Ink refill, 003, black"/>
    <s v="n/a"/>
    <s v="n/a"/>
    <m/>
    <s v="office supplies and materials requirement for 1st quarter"/>
    <m/>
    <d v="2020-02-27T00:00:00"/>
    <s v="20-02-060"/>
    <n v="3"/>
    <d v="2020-03-04T00:00:00"/>
    <s v="INTELISOFT MICROCOMPUTER SYSTEMS"/>
    <s v="20-03-067"/>
    <d v="2020-03-04T00:00:00"/>
    <n v="275"/>
    <n v="1650"/>
    <d v="2020-03-11T00:00:00"/>
    <d v="2020-03-11T00:00:00"/>
    <d v="2020-03-11T00:00:00"/>
    <d v="2020-03-11T00:00:00"/>
    <d v="2020-03-11T00:00:00"/>
    <s v="20-03-044"/>
    <n v="60645"/>
    <d v="2020-03-11T00:00:00"/>
  </r>
  <r>
    <x v="4"/>
    <n v="9"/>
    <s v="piece"/>
    <s v="HP 704, black"/>
    <s v="n/a"/>
    <s v="n/a"/>
    <m/>
    <s v="office supplies and materials requirement for 1st quarter"/>
    <m/>
    <d v="2020-02-27T00:00:00"/>
    <s v="20-02-060"/>
    <n v="3"/>
    <d v="2020-03-04T00:00:00"/>
    <s v="DATAWORLD COMPUTER CENTER"/>
    <s v="20-03-068"/>
    <d v="2020-03-04T00:00:00"/>
    <n v="490"/>
    <n v="4410"/>
    <d v="2020-03-18T00:00:00"/>
    <d v="2020-03-18T00:00:00"/>
    <d v="2020-03-18T00:00:00"/>
    <d v="2020-03-18T00:00:00"/>
    <d v="2020-03-18T00:00:00"/>
    <s v="20-03-053"/>
    <n v="127082"/>
    <d v="2020-03-18T00:00:00"/>
  </r>
  <r>
    <x v="4"/>
    <n v="3"/>
    <s v="piece"/>
    <s v="Brother Ink refill, BT6000, black"/>
    <s v="n/a"/>
    <s v="n/a"/>
    <m/>
    <s v="office supplies and materials requirement for 1st quarter"/>
    <m/>
    <d v="2020-02-27T00:00:00"/>
    <s v="20-02-060"/>
    <n v="3"/>
    <d v="2020-03-04T00:00:00"/>
    <s v="DATAWORLD COMPUTER CENTER"/>
    <s v="20-03-068"/>
    <d v="2020-03-04T00:00:00"/>
    <n v="410"/>
    <n v="1230"/>
    <d v="2020-03-18T00:00:00"/>
    <d v="2020-03-18T00:00:00"/>
    <d v="2020-03-18T00:00:00"/>
    <d v="2020-03-18T00:00:00"/>
    <d v="2020-03-18T00:00:00"/>
    <s v="20-03-053"/>
    <n v="127082"/>
    <d v="2020-03-18T00:00:00"/>
  </r>
  <r>
    <x v="4"/>
    <n v="3"/>
    <s v="piece"/>
    <s v="Brother Ink refill, BT5000, cyan"/>
    <s v="n/a"/>
    <s v="n/a"/>
    <m/>
    <s v="office supplies and materials requirement for 1st quarter"/>
    <m/>
    <d v="2020-02-27T00:00:00"/>
    <s v="20-02-060"/>
    <n v="3"/>
    <d v="2020-03-04T00:00:00"/>
    <s v="DATAWORLD COMPUTER CENTER"/>
    <s v="20-03-068"/>
    <d v="2020-03-04T00:00:00"/>
    <n v="410"/>
    <n v="1230"/>
    <d v="2020-03-18T00:00:00"/>
    <d v="2020-03-18T00:00:00"/>
    <d v="2020-03-18T00:00:00"/>
    <d v="2020-03-18T00:00:00"/>
    <d v="2020-03-18T00:00:00"/>
    <s v="20-03-053"/>
    <n v="127082"/>
    <d v="2020-03-18T00:00:00"/>
  </r>
  <r>
    <x v="4"/>
    <n v="3"/>
    <s v="piece"/>
    <s v="Brother Ink refill, BT5000, magenta"/>
    <s v="n/a"/>
    <s v="n/a"/>
    <m/>
    <s v="office supplies and materials requirement for 1st quarter"/>
    <m/>
    <d v="2020-02-27T00:00:00"/>
    <s v="20-02-060"/>
    <n v="3"/>
    <d v="2020-03-04T00:00:00"/>
    <s v="DATAWORLD COMPUTER CENTER"/>
    <s v="20-03-068"/>
    <d v="2020-03-04T00:00:00"/>
    <n v="410"/>
    <n v="1230"/>
    <d v="2020-03-18T00:00:00"/>
    <d v="2020-03-18T00:00:00"/>
    <d v="2020-03-18T00:00:00"/>
    <d v="2020-03-18T00:00:00"/>
    <d v="2020-03-18T00:00:00"/>
    <s v="20-03-053"/>
    <n v="127082"/>
    <d v="2020-03-18T00:00:00"/>
  </r>
  <r>
    <x v="4"/>
    <n v="3"/>
    <s v="piece"/>
    <s v="Brother Ink refill, BT5000, yellow"/>
    <s v="n/a"/>
    <s v="n/a"/>
    <m/>
    <s v="office supplies and materials requirement for 1st quarter"/>
    <m/>
    <d v="2020-02-27T00:00:00"/>
    <s v="20-02-060"/>
    <n v="3"/>
    <d v="2020-03-04T00:00:00"/>
    <s v="DATAWORLD COMPUTER CENTER"/>
    <s v="20-03-068"/>
    <d v="2020-03-04T00:00:00"/>
    <n v="410"/>
    <n v="1230"/>
    <d v="2020-03-18T00:00:00"/>
    <d v="2020-03-18T00:00:00"/>
    <d v="2020-03-18T00:00:00"/>
    <d v="2020-03-18T00:00:00"/>
    <d v="2020-03-18T00:00:00"/>
    <s v="20-03-053"/>
    <n v="127082"/>
    <d v="2020-03-18T00:00:00"/>
  </r>
  <r>
    <x v="3"/>
    <n v="1"/>
    <s v="piece"/>
    <s v="Plaque of Recognition"/>
    <s v="n/a"/>
    <s v="n/a"/>
    <m/>
    <s v="for the retiree PD Kotie R. Bax"/>
    <m/>
    <d v="2020-03-05T00:00:00"/>
    <s v="20-03-068"/>
    <n v="3"/>
    <d v="2020-03-09T00:00:00"/>
    <s v="FOOTPRINTS AWARD CENTRUM"/>
    <s v="20-03-069"/>
    <d v="2020-03-06T00:00:00"/>
    <n v="1500"/>
    <n v="1500"/>
    <m/>
    <m/>
    <m/>
    <m/>
    <m/>
    <m/>
    <m/>
    <m/>
  </r>
  <r>
    <x v="4"/>
    <n v="10"/>
    <s v="bottles"/>
    <s v="Rubbing Alcohol, Ethyl, 70%, disinfectant, 500ml"/>
    <s v="n/a"/>
    <s v="n/a"/>
    <m/>
    <s v="in compliance to the precautionary measures relative to COVID for the conduct of &quot;Serbisyo Para Kay Juana&quot; on March 24, 2020"/>
    <m/>
    <d v="2020-03-10T00:00:00"/>
    <s v="20-03-077"/>
    <n v="3"/>
    <d v="2020-03-11T00:00:00"/>
    <s v="CAGAYAN EDUCATIONAL SUPPLY"/>
    <s v="20-03-070"/>
    <d v="2020-03-11T00:00:00"/>
    <n v="88"/>
    <n v="880"/>
    <d v="2020-03-13T00:00:00"/>
    <d v="2020-03-16T00:00:00"/>
    <d v="2020-03-16T00:00:00"/>
    <d v="2020-03-16T00:00:00"/>
    <d v="2020-03-16T00:00:00"/>
    <s v="20-03-045"/>
    <n v="133676"/>
    <d v="2020-03-16T00:00:00"/>
  </r>
  <r>
    <x v="4"/>
    <n v="2"/>
    <s v="gallon"/>
    <s v="Hand Sanitizer, 1 gallon/bottle"/>
    <s v="n/a"/>
    <s v="n/a"/>
    <m/>
    <s v="in compliance to the precautionary measures relative to COVID for the conduct of &quot;Serbisyo Para Kay Juana&quot; on March 24, 2020"/>
    <m/>
    <d v="2020-03-10T00:00:00"/>
    <s v="20-03-077"/>
    <n v="3"/>
    <d v="2020-03-11T00:00:00"/>
    <s v="CAGAYAN EDUCATIONAL SUPPLY"/>
    <s v="20-03-070"/>
    <d v="2020-03-11T00:00:00"/>
    <n v="1075"/>
    <n v="2150"/>
    <d v="2020-03-13T00:00:00"/>
    <d v="2020-03-16T00:00:00"/>
    <d v="2020-03-16T00:00:00"/>
    <d v="2020-03-16T00:00:00"/>
    <d v="2020-03-16T00:00:00"/>
    <s v="20-03-045"/>
    <n v="133676"/>
    <d v="2020-03-16T00:00:00"/>
  </r>
  <r>
    <x v="9"/>
    <n v="1"/>
    <s v="unit"/>
    <s v="Transportation Service Rental, Sedan type, can accommodate at least 3 persons, 8 hours service, all-in (driver and fuel requirements shall be provided by the service owner)"/>
    <s v="n/a"/>
    <s v="n/a"/>
    <m/>
    <s v="To conduct on-the-spot visit to the TVIs with on-going scholarship training in Iligan City, Lanao del Norte on March 11, 2020"/>
    <m/>
    <d v="2020-03-10T00:00:00"/>
    <s v="20-03-078"/>
    <n v="3"/>
    <d v="2020-03-10T00:00:00"/>
    <s v="LEONELLE TRANSPORT SERVICES"/>
    <s v="20-03-071"/>
    <d v="2020-03-10T00:00:00"/>
    <n v="4500"/>
    <n v="4500"/>
    <m/>
    <m/>
    <m/>
    <m/>
    <m/>
    <m/>
    <m/>
    <m/>
  </r>
  <r>
    <x v="11"/>
    <n v="1"/>
    <s v="lot"/>
    <s v="Labor services for the repair of building"/>
    <s v="n/a"/>
    <s v="n/a"/>
    <m/>
    <s v="for the repair and maintenance of Regional Office building and the ORDs room"/>
    <m/>
    <d v="2020-03-10T00:00:00"/>
    <s v="20-03-079"/>
    <n v="3"/>
    <d v="2020-03-11T00:00:00"/>
    <s v="RANDY A. GARCIA"/>
    <s v="20-03-072"/>
    <d v="2020-03-11T00:00:00"/>
    <n v="16000"/>
    <n v="16000"/>
    <m/>
    <m/>
    <m/>
    <m/>
    <m/>
    <m/>
    <m/>
    <m/>
  </r>
  <r>
    <x v="7"/>
    <n v="1"/>
    <s v="lot"/>
    <s v="Repair and maintenance of airconditioning units of TESDA Regional Office with the following scope of works"/>
    <s v="n/a"/>
    <s v="n/a"/>
    <m/>
    <s v="Repair and maintenance of office furniture and fixtures"/>
    <s v="PO"/>
    <d v="2020-02-10T00:00:00"/>
    <s v="20-02-045"/>
    <n v="3"/>
    <d v="2020-03-10T00:00:00"/>
    <s v="ORO COOL CARE REFRIGERATION AND AIRCONDITIONING SERVICES"/>
    <s v="20-03-073"/>
    <d v="2020-03-10T00:00:00"/>
    <n v="25500"/>
    <n v="25500"/>
    <m/>
    <m/>
    <m/>
    <m/>
    <m/>
    <m/>
    <m/>
    <m/>
  </r>
  <r>
    <x v="11"/>
    <n v="10"/>
    <s v="piece"/>
    <s v="Pen Light Holder, #4"/>
    <s v="n/a"/>
    <s v="n/a"/>
    <m/>
    <s v="supplies and materials for the repair and materials of the Regional Office Building (ORDs Office)"/>
    <m/>
    <d v="2020-03-10T00:00:00"/>
    <s v="20-03-076"/>
    <n v="3"/>
    <d v="2020-03-10T00:00:00"/>
    <s v="CALIBER INDUSTRIAL SALES CORP."/>
    <s v="20-03-074"/>
    <d v="2020-03-10T00:00:00"/>
    <n v="132"/>
    <n v="1320"/>
    <d v="2020-03-13T00:00:00"/>
    <d v="2020-03-13T00:00:00"/>
    <d v="2020-03-13T00:00:00"/>
    <d v="2020-03-13T00:00:00"/>
    <d v="2020-03-13T00:00:00"/>
    <s v="20-03-048"/>
    <s v="014818"/>
    <d v="2020-03-13T00:00:00"/>
  </r>
  <r>
    <x v="11"/>
    <n v="10"/>
    <s v="piece"/>
    <s v="Pen Light Tube, LED"/>
    <s v="n/a"/>
    <s v="n/a"/>
    <m/>
    <s v="supplies and materials for the repair and materials of the Regional Office Building (ORDs Office)"/>
    <m/>
    <d v="2020-03-10T00:00:00"/>
    <s v="20-03-076"/>
    <n v="3"/>
    <d v="2020-03-10T00:00:00"/>
    <s v="HBL MARKETING, INC."/>
    <s v="20-03-075"/>
    <d v="2020-03-10T00:00:00"/>
    <n v="126.65"/>
    <n v="1266.5"/>
    <d v="2020-03-16T00:00:00"/>
    <d v="2020-03-16T00:00:00"/>
    <d v="2020-03-16T00:00:00"/>
    <d v="2020-03-16T00:00:00"/>
    <d v="2020-03-16T00:00:00"/>
    <s v="20-03-050"/>
    <n v="16066"/>
    <d v="2020-03-16T00:00:00"/>
  </r>
  <r>
    <x v="11"/>
    <n v="20"/>
    <s v="meter"/>
    <s v="Duplex Wire, #12"/>
    <s v="n/a"/>
    <s v="n/a"/>
    <m/>
    <s v="supplies and materials for the repair and materials of the Regional Office Building (ORDs Office)"/>
    <m/>
    <d v="2020-03-10T00:00:00"/>
    <s v="20-03-076"/>
    <n v="3"/>
    <d v="2020-03-10T00:00:00"/>
    <s v="HBL MARKETING, INC."/>
    <s v="20-03-075"/>
    <d v="2020-03-10T00:00:00"/>
    <n v="56.2"/>
    <n v="1124"/>
    <d v="2020-03-16T00:00:00"/>
    <d v="2020-03-16T00:00:00"/>
    <d v="2020-03-16T00:00:00"/>
    <d v="2020-03-16T00:00:00"/>
    <d v="2020-03-16T00:00:00"/>
    <s v="20-03-050"/>
    <n v="16066"/>
    <d v="2020-03-16T00:00:00"/>
  </r>
  <r>
    <x v="11"/>
    <n v="20"/>
    <s v="piece"/>
    <s v="Flash Type Outlet, 3 Gang"/>
    <s v="n/a"/>
    <s v="n/a"/>
    <m/>
    <s v="supplies and materials for the repair and materials of the Regional Office Building (ORDs Office)"/>
    <m/>
    <d v="2020-03-10T00:00:00"/>
    <s v="20-03-076"/>
    <n v="3"/>
    <d v="2020-03-10T00:00:00"/>
    <s v="NEW CAGAYAN UNIVERSAL HARDWARE, INC."/>
    <s v="20-03-076"/>
    <d v="2020-03-10T00:00:00"/>
    <n v="180"/>
    <n v="3600"/>
    <d v="2020-03-13T00:00:00"/>
    <d v="2020-03-13T00:00:00"/>
    <d v="2020-03-13T00:00:00"/>
    <d v="2020-03-13T00:00:00"/>
    <d v="2020-03-13T00:00:00"/>
    <s v="20-03-047"/>
    <n v="137092"/>
    <d v="2020-03-13T00:00:00"/>
  </r>
  <r>
    <x v="11"/>
    <n v="1"/>
    <s v="gallon"/>
    <s v="Acretic Reducer"/>
    <s v="n/a"/>
    <s v="n/a"/>
    <m/>
    <s v="supplies and materials for the repair and materials of the Regional Office Building (ORDs Office)"/>
    <m/>
    <d v="2020-03-10T00:00:00"/>
    <s v="20-03-076"/>
    <n v="3"/>
    <d v="2020-03-10T00:00:00"/>
    <s v="NEW CAGAYAN UNIVERSAL HARDWARE, INC."/>
    <s v="20-03-076"/>
    <d v="2020-03-10T00:00:00"/>
    <n v="384"/>
    <n v="384"/>
    <d v="2020-03-13T00:00:00"/>
    <d v="2020-03-13T00:00:00"/>
    <d v="2020-03-13T00:00:00"/>
    <d v="2020-03-13T00:00:00"/>
    <d v="2020-03-13T00:00:00"/>
    <s v="20-03-047"/>
    <n v="137092"/>
    <d v="2020-03-13T00:00:00"/>
  </r>
  <r>
    <x v="11"/>
    <n v="3"/>
    <s v="piece"/>
    <s v="Switch Box"/>
    <s v="n/a"/>
    <s v="n/a"/>
    <m/>
    <s v="supplies and materials for the repair and materials of the Regional Office Building (ORDs Office)"/>
    <m/>
    <d v="2020-03-10T00:00:00"/>
    <s v="20-03-076"/>
    <n v="3"/>
    <d v="2020-03-10T00:00:00"/>
    <s v="NEW CAGAYAN UNIVERSAL HARDWARE, INC."/>
    <s v="20-03-076"/>
    <d v="2020-03-10T00:00:00"/>
    <n v="32"/>
    <n v="96"/>
    <d v="2020-03-13T00:00:00"/>
    <d v="2020-03-13T00:00:00"/>
    <d v="2020-03-13T00:00:00"/>
    <d v="2020-03-13T00:00:00"/>
    <d v="2020-03-13T00:00:00"/>
    <s v="20-03-047"/>
    <n v="137092"/>
    <d v="2020-03-13T00:00:00"/>
  </r>
  <r>
    <x v="13"/>
    <m/>
    <m/>
    <s v="Fire Extinguisher refill"/>
    <s v="n/a"/>
    <s v="n/a"/>
    <m/>
    <s v="for refilling of expired fire extinguisher"/>
    <s v="PO"/>
    <d v="2020-03-02T00:00:00"/>
    <s v="20-03-062"/>
    <n v="3"/>
    <d v="2020-03-10T00:00:00"/>
    <s v="TRI-J AND A ENTERPRISES"/>
    <s v="20-03-077"/>
    <d v="2020-03-10T00:00:00"/>
    <s v="-"/>
    <m/>
    <m/>
    <m/>
    <m/>
    <m/>
    <m/>
    <m/>
    <m/>
    <m/>
  </r>
  <r>
    <x v="13"/>
    <n v="3"/>
    <s v="piece"/>
    <s v="10 lbs. Dry chemical, super X brand, red"/>
    <s v="n/a"/>
    <s v="n/a"/>
    <m/>
    <s v="for refilling of expired fire extinguisher"/>
    <s v="PO"/>
    <d v="2020-03-02T00:00:00"/>
    <s v="20-03-062"/>
    <n v="3"/>
    <d v="2020-03-10T00:00:00"/>
    <s v="TRI-J AND A ENTERPRISES"/>
    <s v="20-03-077"/>
    <d v="2020-03-10T00:00:00"/>
    <n v="1500"/>
    <n v="4500"/>
    <m/>
    <m/>
    <m/>
    <m/>
    <m/>
    <m/>
    <m/>
    <m/>
  </r>
  <r>
    <x v="13"/>
    <n v="2"/>
    <s v="piece"/>
    <s v="10 lbs, HCFC 2-A rating, green"/>
    <s v="n/a"/>
    <s v="n/a"/>
    <m/>
    <s v="for refilling of expired fire extinguisher"/>
    <s v="PO"/>
    <d v="2020-03-02T00:00:00"/>
    <s v="20-03-062"/>
    <n v="3"/>
    <d v="2020-03-10T00:00:00"/>
    <s v="TRI-J AND A ENTERPRISES"/>
    <s v="20-03-077"/>
    <d v="2020-03-10T00:00:00"/>
    <n v="5800"/>
    <n v="11600"/>
    <m/>
    <m/>
    <m/>
    <m/>
    <m/>
    <m/>
    <m/>
    <m/>
  </r>
  <r>
    <x v="13"/>
    <n v="4"/>
    <s v="piece"/>
    <s v="5 lbs., ABC Brand"/>
    <s v="n/a"/>
    <s v="n/a"/>
    <m/>
    <s v="for refilling of expired fire extinguisher"/>
    <s v="PO"/>
    <d v="2020-03-02T00:00:00"/>
    <s v="20-03-062"/>
    <n v="3"/>
    <d v="2020-03-10T00:00:00"/>
    <s v="TRI-J AND A ENTERPRISES"/>
    <s v="20-03-077"/>
    <d v="2020-03-10T00:00:00"/>
    <n v="750"/>
    <n v="3000"/>
    <m/>
    <m/>
    <m/>
    <m/>
    <m/>
    <m/>
    <m/>
    <m/>
  </r>
  <r>
    <x v="3"/>
    <n v="1"/>
    <s v="piece"/>
    <s v="Name Plate, wood"/>
    <s v="n/a"/>
    <s v="n/a"/>
    <m/>
    <s v="for the Regional Director"/>
    <s v="PO"/>
    <d v="2020-02-27T00:00:00"/>
    <s v="20-02-058"/>
    <n v="3"/>
    <n v="43902"/>
    <s v="FOOTPRINTS AWARD CENTRUM"/>
    <s v="20-03-078"/>
    <d v="2020-03-12T00:00:00"/>
    <n v="1500"/>
    <n v="1500"/>
    <m/>
    <m/>
    <m/>
    <m/>
    <m/>
    <m/>
    <m/>
    <m/>
  </r>
  <r>
    <x v="4"/>
    <n v="5"/>
    <s v="gallon"/>
    <s v="Hand Sanitizer"/>
    <s v="n/a"/>
    <s v="n/a"/>
    <m/>
    <s v="in compliance to the precautionary measures relative to COVID for the conduct of &quot;Serbisyo Para Kay Juana&quot; on March 24, 2020"/>
    <m/>
    <d v="2020-03-12T00:00:00"/>
    <s v="20-03-080"/>
    <n v="3"/>
    <d v="2020-03-13T00:00:00"/>
    <s v="CAGAYAN EDUCATIONAL SUPPLY"/>
    <s v="20-03-079"/>
    <d v="2020-03-13T00:00:00"/>
    <n v="1075"/>
    <n v="5375"/>
    <m/>
    <m/>
    <m/>
    <m/>
    <m/>
    <m/>
    <m/>
    <m/>
  </r>
  <r>
    <x v="0"/>
    <n v="30"/>
    <s v="pax"/>
    <s v="AM Snacks"/>
    <s v="n/a"/>
    <s v="n/a"/>
    <m/>
    <s v="1st Quarter Region 10 Poverty Reduction, Livelihood and Employment (PRLE) Cluster on March 13, 2020"/>
    <m/>
    <d v="2020-03-11T00:00:00"/>
    <s v="20-03-081"/>
    <n v="3"/>
    <d v="2020-03-12T00:00:00"/>
    <s v="KAABAG SA PAG-USWAG SERVICE COOPERATIVE"/>
    <s v="20-03-080"/>
    <d v="2020-03-12T00:00:00"/>
    <n v="75"/>
    <n v="2250"/>
    <m/>
    <m/>
    <m/>
    <m/>
    <m/>
    <m/>
    <m/>
    <m/>
  </r>
  <r>
    <x v="0"/>
    <n v="30"/>
    <s v="pax"/>
    <s v="Lunch"/>
    <s v="n/a"/>
    <s v="n/a"/>
    <m/>
    <s v="1st Quarter Region 10 Poverty Reduction, Livelihood and Employment (PRLE) Cluster on March 13, 2020"/>
    <m/>
    <d v="2020-03-11T00:00:00"/>
    <s v="20-03-081"/>
    <n v="3"/>
    <d v="2020-03-12T00:00:00"/>
    <s v="KAABAG SA PAG-USWAG SERVICE COOPERATIVE"/>
    <s v="20-03-080"/>
    <d v="2020-03-12T00:00:00"/>
    <n v="250"/>
    <n v="7500"/>
    <m/>
    <m/>
    <m/>
    <m/>
    <m/>
    <m/>
    <m/>
    <m/>
  </r>
  <r>
    <x v="11"/>
    <n v="14"/>
    <s v="piece"/>
    <s v="Moulding #3, wooden"/>
    <s v="n/a"/>
    <s v="n/a"/>
    <m/>
    <s v="supplies and materials for the repair and materials of the Regional Office Building (ORDs Office)"/>
    <m/>
    <d v="2020-03-10T00:00:00"/>
    <s v="20-03-077"/>
    <n v="3"/>
    <d v="2020-03-10T00:00:00"/>
    <s v="AJ WOOD PRODUCTS, INC."/>
    <s v="20-03-081"/>
    <d v="2020-03-10T00:00:00"/>
    <n v="302"/>
    <n v="4228"/>
    <m/>
    <m/>
    <m/>
    <m/>
    <m/>
    <m/>
    <m/>
    <m/>
  </r>
  <r>
    <x v="5"/>
    <n v="1"/>
    <s v="lot"/>
    <s v="Change oil services"/>
    <s v="n/a"/>
    <s v="n/a"/>
    <m/>
    <s v="for repair and maintenance of motor vehicle P4N 101"/>
    <m/>
    <d v="2020-03-16T00:00:00"/>
    <s v="20-03-082"/>
    <n v="3"/>
    <d v="2020-03-17T00:00:00"/>
    <s v="PPA-2 CALTEX STATION"/>
    <s v="20-03-082"/>
    <d v="2020-03-16T00:00:00"/>
    <n v="5998"/>
    <n v="5998"/>
    <m/>
    <m/>
    <m/>
    <m/>
    <m/>
    <m/>
    <m/>
    <m/>
  </r>
  <r>
    <x v="8"/>
    <n v="1"/>
    <s v="lot"/>
    <s v="Provision of Security Service to TESDA Regional Office with 2 guards on day shift, 1 guard on night shift at 8 hours shifting"/>
    <m/>
    <m/>
    <m/>
    <s v="for TESDA Regional Office 10 "/>
    <s v="PO"/>
    <d v="2020-01-09T00:00:00"/>
    <s v="20-01-001"/>
    <n v="1"/>
    <d v="2020-01-28T00:00:00"/>
    <s v="GOD'S WELL INVESTIGATION SECURITY AGENCY"/>
    <s v="20-03-083"/>
    <d v="2020-02-22T00:00:00"/>
    <m/>
    <n v="609720.42000000004"/>
    <m/>
    <m/>
    <m/>
    <m/>
    <m/>
    <m/>
    <m/>
    <m/>
  </r>
  <r>
    <x v="11"/>
    <n v="2"/>
    <s v="piece"/>
    <s v="Floor Drain, 6&quot; x 6&quot;"/>
    <m/>
    <m/>
    <m/>
    <s v="for RO building repair and maintenance"/>
    <s v="PO"/>
    <d v="2020-03-24T00:00:00"/>
    <s v="20-03-084"/>
    <n v="3"/>
    <d v="2020-03-26T00:00:00"/>
    <s v="CDH DIAMOND HARDWARE, INC."/>
    <s v="20-03-084"/>
    <d v="2020-03-26T00:00:00"/>
    <n v="560"/>
    <n v="1120"/>
    <m/>
    <m/>
    <m/>
    <m/>
    <m/>
    <m/>
    <m/>
    <m/>
  </r>
  <r>
    <x v="11"/>
    <n v="2"/>
    <s v="piece"/>
    <s v="Angle Valve, #1/2&quot; x 1/2&quot;"/>
    <m/>
    <m/>
    <m/>
    <s v="for RO building repair and maintenance"/>
    <s v="PO"/>
    <d v="2020-03-24T00:00:00"/>
    <s v="20-03-084"/>
    <n v="3"/>
    <d v="2020-03-26T00:00:00"/>
    <s v="CDH DIAMOND HARDWARE, INC."/>
    <s v="20-03-084"/>
    <d v="2020-03-26T00:00:00"/>
    <n v="328"/>
    <n v="656"/>
    <m/>
    <m/>
    <m/>
    <m/>
    <m/>
    <m/>
    <m/>
    <m/>
  </r>
  <r>
    <x v="11"/>
    <n v="2"/>
    <s v="piece"/>
    <s v="Flexible Hose, #1/2&quot; x 1/2&quot;"/>
    <m/>
    <m/>
    <m/>
    <s v="for RO building repair and maintenance"/>
    <s v="PO"/>
    <d v="2020-03-24T00:00:00"/>
    <s v="20-03-084"/>
    <n v="3"/>
    <d v="2020-03-26T00:00:00"/>
    <s v="CDH DIAMOND HARDWARE, INC."/>
    <s v="20-03-084"/>
    <d v="2020-03-26T00:00:00"/>
    <n v="155"/>
    <n v="310"/>
    <m/>
    <m/>
    <m/>
    <m/>
    <m/>
    <m/>
    <m/>
    <m/>
  </r>
  <r>
    <x v="11"/>
    <n v="4"/>
    <s v="piece"/>
    <s v="PVC Pipe #4"/>
    <m/>
    <m/>
    <m/>
    <s v="for RO building repair and maintenance"/>
    <s v="PO"/>
    <d v="2020-03-24T00:00:00"/>
    <s v="20-03-084"/>
    <n v="3"/>
    <d v="2020-03-26T00:00:00"/>
    <s v="CDH DIAMOND HARDWARE, INC."/>
    <s v="20-03-084"/>
    <d v="2020-03-26T00:00:00"/>
    <n v="290"/>
    <n v="1160"/>
    <m/>
    <m/>
    <m/>
    <m/>
    <m/>
    <m/>
    <m/>
    <m/>
  </r>
  <r>
    <x v="11"/>
    <n v="4"/>
    <s v="piece"/>
    <s v="PVC Elbow #4"/>
    <m/>
    <m/>
    <m/>
    <s v="for RO building repair and maintenance"/>
    <s v="PO"/>
    <d v="2020-03-24T00:00:00"/>
    <s v="20-03-084"/>
    <n v="3"/>
    <d v="2020-03-26T00:00:00"/>
    <s v="CDH DIAMOND HARDWARE, INC."/>
    <s v="20-03-084"/>
    <d v="2020-03-26T00:00:00"/>
    <n v="48"/>
    <n v="192"/>
    <m/>
    <m/>
    <m/>
    <m/>
    <m/>
    <m/>
    <m/>
    <m/>
  </r>
  <r>
    <x v="11"/>
    <n v="1"/>
    <s v="piece"/>
    <s v="Paint tray"/>
    <m/>
    <m/>
    <m/>
    <s v="for RO building repair and maintenance"/>
    <s v="PO"/>
    <d v="2020-03-24T00:00:00"/>
    <s v="20-03-084"/>
    <n v="3"/>
    <d v="2020-03-26T00:00:00"/>
    <s v="CDH DIAMOND HARDWARE, INC."/>
    <s v="20-03-084"/>
    <d v="2020-03-26T00:00:00"/>
    <n v="68"/>
    <n v="68"/>
    <m/>
    <m/>
    <m/>
    <m/>
    <m/>
    <m/>
    <m/>
    <m/>
  </r>
  <r>
    <x v="11"/>
    <n v="1"/>
    <s v="lot"/>
    <s v="Provision of labor services"/>
    <s v="n/a"/>
    <s v="n/a"/>
    <m/>
    <s v="Repair and Maintenance of Office Building re: Re-piping of PVC drainage for the male/female CR near the Conference Room"/>
    <s v="PO"/>
    <d v="2020-04-01T00:00:00"/>
    <s v="20-04-083"/>
    <n v="3"/>
    <d v="2020-04-01T00:00:00"/>
    <s v="RANDY A. GARCIA"/>
    <s v="20-04-085"/>
    <d v="2020-04-01T00:00:00"/>
    <n v="22500"/>
    <n v="22500"/>
    <m/>
    <m/>
    <m/>
    <m/>
    <m/>
    <m/>
    <m/>
    <m/>
  </r>
  <r>
    <x v="11"/>
    <n v="4"/>
    <s v="piece"/>
    <s v="G.I Nipple #1/2x2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22"/>
    <n v="88"/>
    <m/>
    <m/>
    <m/>
    <m/>
    <m/>
    <m/>
    <m/>
    <m/>
  </r>
  <r>
    <x v="11"/>
    <n v="4"/>
    <s v="piece"/>
    <s v="G.I Elbow #1/2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48"/>
    <n v="192"/>
    <m/>
    <m/>
    <m/>
    <m/>
    <m/>
    <m/>
    <m/>
    <m/>
  </r>
  <r>
    <x v="11"/>
    <n v="2"/>
    <s v="piece"/>
    <s v="Angle Valve, #1/2x1/2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355"/>
    <n v="710"/>
    <m/>
    <m/>
    <m/>
    <m/>
    <m/>
    <m/>
    <m/>
    <m/>
  </r>
  <r>
    <x v="11"/>
    <n v="6"/>
    <s v="piece"/>
    <s v="Coupling #1/2, G.I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35"/>
    <n v="210"/>
    <m/>
    <m/>
    <m/>
    <m/>
    <m/>
    <m/>
    <m/>
    <m/>
  </r>
  <r>
    <x v="11"/>
    <n v="10"/>
    <s v="piece"/>
    <s v="PVC Blue Elbow #1/2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18"/>
    <n v="180"/>
    <m/>
    <m/>
    <m/>
    <m/>
    <m/>
    <m/>
    <m/>
    <m/>
  </r>
  <r>
    <x v="11"/>
    <n v="6"/>
    <s v="piece"/>
    <s v="PVC Blue Elbow with thread, #1/2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22"/>
    <n v="132"/>
    <m/>
    <m/>
    <m/>
    <m/>
    <m/>
    <m/>
    <m/>
    <m/>
  </r>
  <r>
    <x v="11"/>
    <n v="5"/>
    <s v="piece"/>
    <s v="PVC Blue Coupling with thread, #1/2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18"/>
    <n v="90"/>
    <m/>
    <m/>
    <m/>
    <m/>
    <m/>
    <m/>
    <m/>
    <m/>
  </r>
  <r>
    <x v="11"/>
    <n v="5"/>
    <s v="piece"/>
    <s v="Teflon Tape, big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38"/>
    <n v="190"/>
    <m/>
    <m/>
    <m/>
    <m/>
    <m/>
    <m/>
    <m/>
    <m/>
  </r>
  <r>
    <x v="11"/>
    <n v="2"/>
    <s v="pint"/>
    <s v="Solvent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85"/>
    <n v="170"/>
    <m/>
    <m/>
    <m/>
    <m/>
    <m/>
    <m/>
    <m/>
    <m/>
  </r>
  <r>
    <x v="11"/>
    <n v="1"/>
    <s v="quart"/>
    <s v="Vulcaseal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520"/>
    <n v="520"/>
    <m/>
    <m/>
    <m/>
    <m/>
    <m/>
    <m/>
    <m/>
    <m/>
  </r>
  <r>
    <x v="11"/>
    <n v="2"/>
    <s v="piece"/>
    <s v="Flexible Hose #1/2x1/2 long #24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180"/>
    <n v="360"/>
    <m/>
    <m/>
    <m/>
    <m/>
    <m/>
    <m/>
    <m/>
    <m/>
  </r>
  <r>
    <x v="11"/>
    <n v="1"/>
    <s v="piece"/>
    <s v="Granite Disk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680"/>
    <n v="680"/>
    <m/>
    <m/>
    <m/>
    <m/>
    <m/>
    <m/>
    <m/>
    <m/>
  </r>
  <r>
    <x v="11"/>
    <n v="1"/>
    <s v="piece"/>
    <s v="PVC Blue Pipe #1/2"/>
    <s v="n/a"/>
    <s v="n/a"/>
    <m/>
    <s v="Repair and Maintenance of Office Building re: Re-piping of PVC drainage for the male/female CR near the Conference Room"/>
    <s v="PO"/>
    <d v="2020-04-13T00:00:00"/>
    <s v="20-04-085"/>
    <n v="3"/>
    <d v="2020-04-13T00:00:00"/>
    <s v="CDH DIAMOND HARDWARE, INC."/>
    <s v="20-04-086"/>
    <d v="2020-04-13T00:00:00"/>
    <n v="120"/>
    <n v="120"/>
    <m/>
    <m/>
    <m/>
    <m/>
    <m/>
    <m/>
    <m/>
    <m/>
  </r>
  <r>
    <x v="4"/>
    <n v="3"/>
    <s v="piece"/>
    <s v="HP Ink, 704, black"/>
    <s v="n/a"/>
    <s v="n/a"/>
    <m/>
    <s v="for RO office supplies and materials"/>
    <s v="PO"/>
    <d v="2020-04-15T00:00:00"/>
    <s v="20-04-086"/>
    <n v="3"/>
    <d v="2020-04-15T00:00:00"/>
    <s v="CAGAYAN EDUCATIONAL SUPPLY"/>
    <s v="20-04-087"/>
    <d v="2020-04-16T00:00:00"/>
    <m/>
    <n v="0"/>
    <m/>
    <m/>
    <m/>
    <m/>
    <m/>
    <m/>
    <m/>
    <m/>
  </r>
  <r>
    <x v="4"/>
    <n v="3"/>
    <s v="piece"/>
    <s v="HP Ink, 704, color"/>
    <s v="n/a"/>
    <s v="n/a"/>
    <m/>
    <s v="for RO office supplies and materials"/>
    <s v="PO"/>
    <d v="2020-04-15T00:00:00"/>
    <s v="20-04-086"/>
    <n v="3"/>
    <d v="2020-04-15T00:00:00"/>
    <s v="CAGAYAN EDUCATIONAL SUPPLY"/>
    <s v="20-04-087"/>
    <d v="2020-04-16T00:00:00"/>
    <m/>
    <n v="0"/>
    <m/>
    <m/>
    <m/>
    <m/>
    <m/>
    <m/>
    <m/>
    <m/>
  </r>
  <r>
    <x v="4"/>
    <n v="5"/>
    <s v="piece"/>
    <s v="HP Ink, 678, black"/>
    <s v="n/a"/>
    <s v="n/a"/>
    <m/>
    <s v="for RO office supplies and materials"/>
    <s v="PO"/>
    <d v="2020-04-15T00:00:00"/>
    <s v="20-04-086"/>
    <n v="3"/>
    <d v="2020-04-15T00:00:00"/>
    <s v="CAGAYAN EDUCATIONAL SUPPLY"/>
    <s v="20-04-087"/>
    <d v="2020-04-16T00:00:00"/>
    <m/>
    <n v="0"/>
    <m/>
    <m/>
    <m/>
    <m/>
    <m/>
    <m/>
    <m/>
    <m/>
  </r>
  <r>
    <x v="4"/>
    <n v="5"/>
    <s v="piece"/>
    <s v="HP Ink, 678, color"/>
    <s v="n/a"/>
    <s v="n/a"/>
    <m/>
    <s v="for RO office supplies and materials"/>
    <s v="PO"/>
    <d v="2020-04-15T00:00:00"/>
    <s v="20-04-086"/>
    <n v="3"/>
    <d v="2020-04-15T00:00:00"/>
    <s v="CAGAYAN EDUCATIONAL SUPPLY"/>
    <s v="20-04-087"/>
    <d v="2020-04-16T00:00:00"/>
    <m/>
    <n v="0"/>
    <m/>
    <m/>
    <m/>
    <m/>
    <m/>
    <m/>
    <m/>
    <m/>
  </r>
  <r>
    <x v="11"/>
    <n v="100"/>
    <s v="pcs"/>
    <s v="Hollow Blocks"/>
    <s v="n/a"/>
    <s v="n/a"/>
    <m/>
    <s v="for the Urban Container Gardening at TESDA Rooftop"/>
    <s v="PO"/>
    <n v="43938"/>
    <s v="20-04-087"/>
    <n v="3"/>
    <d v="2020-04-17T00:00:00"/>
    <s v="CDH DIAMOND HARDWARE, INC."/>
    <s v="20-04-088"/>
    <d v="2020-04-20T00:00:00"/>
    <n v="12"/>
    <n v="1200"/>
    <m/>
    <m/>
    <m/>
    <m/>
    <m/>
    <m/>
    <m/>
    <m/>
  </r>
  <r>
    <x v="11"/>
    <n v="3"/>
    <s v="bags"/>
    <s v="Cement"/>
    <s v="n/a"/>
    <s v="n/a"/>
    <m/>
    <s v="for the Urban Container Gardening at TESDA Rooftop"/>
    <s v="PO"/>
    <n v="43938"/>
    <s v="20-04-087"/>
    <n v="3"/>
    <d v="2020-04-17T00:00:00"/>
    <s v="CDH DIAMOND HARDWARE, INC."/>
    <s v="20-04-088"/>
    <d v="2020-04-20T00:00:00"/>
    <n v="240"/>
    <n v="720"/>
    <m/>
    <m/>
    <m/>
    <m/>
    <m/>
    <m/>
    <m/>
    <m/>
  </r>
  <r>
    <x v="11"/>
    <n v="2"/>
    <s v="cubic"/>
    <s v="Fine Sand"/>
    <s v="n/a"/>
    <s v="n/a"/>
    <m/>
    <s v="for the Urban Container Gardening at TESDA Rooftop"/>
    <s v="PO"/>
    <n v="43938"/>
    <s v="20-04-087"/>
    <n v="3"/>
    <d v="2020-04-17T00:00:00"/>
    <s v="CDH DIAMOND HARDWARE, INC."/>
    <s v="20-04-088"/>
    <d v="2020-04-20T00:00:00"/>
    <n v="950"/>
    <n v="1900"/>
    <m/>
    <m/>
    <m/>
    <m/>
    <m/>
    <m/>
    <m/>
    <m/>
  </r>
  <r>
    <x v="11"/>
    <n v="15"/>
    <s v="mtrs"/>
    <s v="Hose"/>
    <s v="n/a"/>
    <s v="n/a"/>
    <m/>
    <s v="for the Urban Container Gardening at TESDA Rooftop"/>
    <s v="PO"/>
    <n v="43938"/>
    <s v="20-04-087"/>
    <n v="3"/>
    <d v="2020-04-17T00:00:00"/>
    <s v="CDH DIAMOND HARDWARE, INC."/>
    <s v="20-04-088"/>
    <d v="2020-04-20T00:00:00"/>
    <n v="35"/>
    <n v="525"/>
    <m/>
    <m/>
    <m/>
    <m/>
    <m/>
    <m/>
    <m/>
    <m/>
  </r>
  <r>
    <x v="11"/>
    <n v="1"/>
    <s v="lot"/>
    <s v="Labor services for the installation of rooftop mini organic garden with the following scope of works:"/>
    <s v="n/a"/>
    <s v="n/a"/>
    <m/>
    <s v="for the Urban Container Gardening at TESDA Rooftop"/>
    <s v="PO"/>
    <d v="2020-04-20T00:00:00"/>
    <s v="20-04-088"/>
    <n v="3"/>
    <d v="2020-04-22T00:00:00"/>
    <s v="IKE L. QUIEM"/>
    <s v="20-04-089"/>
    <d v="2020-04-22T00:00:00"/>
    <n v="20000"/>
    <n v="20000"/>
    <m/>
    <m/>
    <m/>
    <m/>
    <m/>
    <m/>
    <m/>
    <m/>
  </r>
  <r>
    <x v="11"/>
    <n v="6"/>
    <s v="pieces"/>
    <s v="Steel Matting, 4x8 feet, gauge 10"/>
    <s v="n/a"/>
    <s v="n/a"/>
    <m/>
    <s v="for repair and maintenance of TESDA Conference Room"/>
    <m/>
    <d v="2020-04-24T00:00:00"/>
    <s v="20-04-089"/>
    <s v="   "/>
    <d v="2020-04-24T00:00:00"/>
    <s v="CDH DIAMOND HARDWARE, INC."/>
    <s v="20-04-090"/>
    <d v="2020-04-24T00:00:00"/>
    <n v="480"/>
    <n v="2880"/>
    <m/>
    <m/>
    <m/>
    <m/>
    <m/>
    <m/>
    <m/>
    <m/>
  </r>
  <r>
    <x v="11"/>
    <n v="5"/>
    <s v="pieces"/>
    <s v="Cutting disc"/>
    <s v="n/a"/>
    <s v="n/a"/>
    <m/>
    <s v="for repair and maintenance of TESDA Conference Room"/>
    <m/>
    <d v="2020-04-24T00:00:00"/>
    <s v="20-04-089"/>
    <n v="3"/>
    <d v="2020-04-24T00:00:00"/>
    <s v="CDH DIAMOND HARDWARE, INC."/>
    <s v="20-04-090"/>
    <d v="2020-04-24T00:00:00"/>
    <n v="110"/>
    <n v="550"/>
    <m/>
    <m/>
    <m/>
    <m/>
    <m/>
    <m/>
    <m/>
    <m/>
  </r>
  <r>
    <x v="11"/>
    <n v="1"/>
    <s v="kilo"/>
    <s v="Nails, #4"/>
    <s v="n/a"/>
    <s v="n/a"/>
    <m/>
    <s v="for repair and maintenance of TESDA Conference Room"/>
    <m/>
    <d v="2020-04-24T00:00:00"/>
    <s v="20-04-089"/>
    <n v="3"/>
    <d v="2020-04-24T00:00:00"/>
    <s v="CDH DIAMOND HARDWARE, INC."/>
    <s v="20-04-090"/>
    <d v="2020-04-24T00:00:00"/>
    <n v="60"/>
    <n v="60"/>
    <m/>
    <m/>
    <m/>
    <m/>
    <m/>
    <m/>
    <m/>
    <m/>
  </r>
  <r>
    <x v="11"/>
    <n v="1"/>
    <s v="kilo"/>
    <s v="Nails, #5"/>
    <s v="n/a"/>
    <s v="n/a"/>
    <m/>
    <s v="for repair and maintenance of TESDA Conference Room"/>
    <m/>
    <d v="2020-04-24T00:00:00"/>
    <s v="20-04-089"/>
    <n v="3"/>
    <d v="2020-04-24T00:00:00"/>
    <s v="CDH DIAMOND HARDWARE, INC."/>
    <s v="20-04-090"/>
    <d v="2020-04-24T00:00:00"/>
    <n v="60"/>
    <n v="60"/>
    <m/>
    <m/>
    <m/>
    <m/>
    <m/>
    <m/>
    <m/>
    <m/>
  </r>
  <r>
    <x v="11"/>
    <n v="2"/>
    <s v="gallon"/>
    <s v="Rust Converter"/>
    <s v="n/a"/>
    <s v="n/a"/>
    <m/>
    <s v="for the Urban Container Gardening at TESDA Rooftop"/>
    <m/>
    <d v="2020-04-27T00:00:00"/>
    <s v="20-04-090"/>
    <n v="3"/>
    <d v="2020-04-27T00:00:00"/>
    <s v="CDH DIAMOND HARDWARE, INC."/>
    <s v="20-04-091"/>
    <d v="2020-04-27T00:00:00"/>
    <n v="320"/>
    <n v="640"/>
    <m/>
    <m/>
    <m/>
    <m/>
    <m/>
    <m/>
    <m/>
    <m/>
  </r>
  <r>
    <x v="11"/>
    <n v="2"/>
    <s v="gallon"/>
    <s v="Red Lead Paint"/>
    <s v="n/a"/>
    <s v="n/a"/>
    <m/>
    <s v="for the Urban Container Gardening at TESDA Rooftop"/>
    <m/>
    <d v="2020-04-27T00:00:00"/>
    <s v="20-04-090"/>
    <n v="3"/>
    <d v="2020-04-27T00:00:00"/>
    <s v="CDH DIAMOND HARDWARE, INC."/>
    <s v="20-04-091"/>
    <d v="2020-04-27T00:00:00"/>
    <n v="485"/>
    <n v="970"/>
    <m/>
    <m/>
    <m/>
    <m/>
    <m/>
    <m/>
    <m/>
    <m/>
  </r>
  <r>
    <x v="11"/>
    <n v="2"/>
    <s v="piece"/>
    <s v="Paint brush, No. 3"/>
    <s v="n/a"/>
    <s v="n/a"/>
    <m/>
    <s v="for the Urban Container Gardening at TESDA Rooftop"/>
    <m/>
    <d v="2020-04-27T00:00:00"/>
    <s v="20-04-090"/>
    <n v="3"/>
    <d v="2020-04-27T00:00:00"/>
    <s v="CDH DIAMOND HARDWARE, INC."/>
    <s v="20-04-091"/>
    <d v="2020-04-27T00:00:00"/>
    <n v="75"/>
    <n v="150"/>
    <m/>
    <m/>
    <m/>
    <m/>
    <m/>
    <m/>
    <m/>
    <m/>
  </r>
  <r>
    <x v="11"/>
    <n v="1"/>
    <s v="set"/>
    <s v="Hose Connector, brass, male &amp; female threaded"/>
    <s v="n/a"/>
    <s v="n/a"/>
    <m/>
    <s v="for the Urban Container Gardening at TESDA Rooftop"/>
    <m/>
    <d v="2020-04-27T00:00:00"/>
    <s v="20-04-090"/>
    <n v="3"/>
    <d v="2020-04-27T00:00:00"/>
    <s v="CDH DIAMOND HARDWARE, INC."/>
    <s v="20-04-091"/>
    <d v="2020-04-27T00:00:00"/>
    <n v="62"/>
    <n v="62"/>
    <m/>
    <m/>
    <m/>
    <m/>
    <m/>
    <m/>
    <m/>
    <m/>
  </r>
  <r>
    <x v="4"/>
    <n v="7"/>
    <s v="piece"/>
    <s v="HP Ink, 704, black"/>
    <s v="n/a"/>
    <s v="n/a"/>
    <m/>
    <s v="for RO office supplies and materials"/>
    <s v="PO"/>
    <d v="2020-04-15T00:00:00"/>
    <s v="20-04-086"/>
    <n v="3"/>
    <d v="2020-05-06T00:00:00"/>
    <s v="CAGAYAN EDUCATIONAL SUPPLY"/>
    <s v="20-05-092"/>
    <d v="2020-05-06T00:00:00"/>
    <n v="520"/>
    <n v="3640"/>
    <m/>
    <m/>
    <m/>
    <m/>
    <m/>
    <m/>
    <m/>
    <m/>
  </r>
  <r>
    <x v="4"/>
    <n v="12"/>
    <s v="piece"/>
    <s v="HP Ink, 704, color"/>
    <s v="n/a"/>
    <s v="n/a"/>
    <m/>
    <s v="for RO office supplies and materials"/>
    <s v="PO"/>
    <d v="2020-04-15T00:00:00"/>
    <s v="20-04-086"/>
    <n v="3"/>
    <d v="2020-05-06T00:00:00"/>
    <s v="CAGAYAN EDUCATIONAL SUPPLY"/>
    <s v="20-05-092"/>
    <d v="2020-05-06T00:00:00"/>
    <n v="520"/>
    <n v="6240"/>
    <m/>
    <m/>
    <m/>
    <m/>
    <m/>
    <m/>
    <m/>
    <m/>
  </r>
  <r>
    <x v="4"/>
    <n v="5"/>
    <s v="piece"/>
    <s v="HP Ink, 678, black"/>
    <s v="n/a"/>
    <s v="n/a"/>
    <m/>
    <s v="for RO office supplies and materials"/>
    <s v="PO"/>
    <d v="2020-04-15T00:00:00"/>
    <s v="20-04-086"/>
    <n v="3"/>
    <d v="2020-05-06T00:00:00"/>
    <s v="CAGAYAN EDUCATIONAL SUPPLY"/>
    <s v="20-05-092"/>
    <d v="2020-05-06T00:00:00"/>
    <n v="520"/>
    <n v="2600"/>
    <m/>
    <m/>
    <m/>
    <m/>
    <m/>
    <m/>
    <m/>
    <m/>
  </r>
  <r>
    <x v="4"/>
    <n v="6"/>
    <s v="piece"/>
    <s v="HP Ink, 678, color"/>
    <s v="n/a"/>
    <s v="n/a"/>
    <m/>
    <s v="for RO office supplies and materials"/>
    <s v="PO"/>
    <d v="2020-04-15T00:00:00"/>
    <s v="20-04-086"/>
    <n v="3"/>
    <d v="2020-05-06T00:00:00"/>
    <s v="CAGAYAN EDUCATIONAL SUPPLY"/>
    <s v="20-05-092"/>
    <d v="2020-05-06T00:00:00"/>
    <n v="520"/>
    <n v="3120"/>
    <m/>
    <m/>
    <m/>
    <m/>
    <m/>
    <m/>
    <m/>
    <m/>
  </r>
  <r>
    <x v="4"/>
    <n v="100"/>
    <s v="piece"/>
    <s v="Time Card, COMIX"/>
    <s v="n/a"/>
    <s v="n/a"/>
    <m/>
    <s v="for TESDA Regional Office supplies/materials for the 2nd quarter"/>
    <m/>
    <d v="2020-05-13T00:00:00"/>
    <s v="20-05-093"/>
    <n v="3"/>
    <d v="2020-05-19T00:00:00"/>
    <s v="GOLDCREST MARKETING CORPORATION"/>
    <s v="20-05-093"/>
    <d v="2020-05-19T00:00:00"/>
    <n v="2"/>
    <n v="200"/>
    <m/>
    <m/>
    <m/>
    <m/>
    <m/>
    <m/>
    <m/>
    <m/>
  </r>
  <r>
    <x v="4"/>
    <n v="1"/>
    <s v="box"/>
    <s v="Ballpen, 50 pieces/box (blue)"/>
    <s v="n/a"/>
    <s v="n/a"/>
    <m/>
    <s v="for TESDA Regional Office supplies/materials for the 2nd quarter"/>
    <m/>
    <d v="2020-05-13T00:00:00"/>
    <s v="20-05-093"/>
    <n v="3"/>
    <d v="2020-05-19T00:00:00"/>
    <s v="GOLDCREST MARKETING CORPORATION"/>
    <s v="20-05-093"/>
    <d v="2020-05-19T00:00:00"/>
    <n v="175"/>
    <n v="175"/>
    <m/>
    <m/>
    <m/>
    <m/>
    <m/>
    <m/>
    <m/>
    <m/>
  </r>
  <r>
    <x v="4"/>
    <n v="1"/>
    <s v="box"/>
    <s v="Ballpen, 50 pieces/box (black)"/>
    <s v="n/a"/>
    <s v="n/a"/>
    <m/>
    <s v="for TESDA Regional Office supplies/materials for the 2nd quarter"/>
    <m/>
    <d v="2020-05-13T00:00:00"/>
    <s v="20-05-093"/>
    <n v="3"/>
    <d v="2020-05-19T00:00:00"/>
    <s v="GOLDCREST MARKETING CORPORATION"/>
    <s v="20-05-093"/>
    <d v="2020-05-19T00:00:00"/>
    <n v="175"/>
    <n v="175"/>
    <m/>
    <m/>
    <m/>
    <m/>
    <m/>
    <m/>
    <m/>
    <m/>
  </r>
  <r>
    <x v="4"/>
    <n v="12"/>
    <s v="piece"/>
    <s v="Sign Pen, 1.0mm ( 6pcs blue &amp; 6pcs black)"/>
    <s v="n/a"/>
    <s v="n/a"/>
    <m/>
    <s v="for TESDA Regional Office supplies/materials for the 2nd quarter"/>
    <m/>
    <d v="2020-05-13T00:00:00"/>
    <s v="20-05-093"/>
    <n v="3"/>
    <d v="2020-05-19T00:00:00"/>
    <s v="GOLDCREST MARKETING CORPORATION"/>
    <s v="20-05-093"/>
    <d v="2020-05-19T00:00:00"/>
    <n v="95"/>
    <n v="1140"/>
    <m/>
    <m/>
    <m/>
    <m/>
    <m/>
    <m/>
    <m/>
    <m/>
  </r>
  <r>
    <x v="4"/>
    <n v="4"/>
    <s v="box"/>
    <s v="Folder, long (brown outer cover/white inside)"/>
    <s v="n/a"/>
    <s v="n/a"/>
    <m/>
    <s v="for TESDA Regional Office supplies/materials for the 2nd quarter"/>
    <m/>
    <d v="2020-05-13T00:00:00"/>
    <s v="20-05-093"/>
    <n v="3"/>
    <d v="2020-05-19T00:00:00"/>
    <s v="GOLDCREST MARKETING CORPORATION"/>
    <s v="20-05-093"/>
    <d v="2020-05-19T00:00:00"/>
    <n v="450"/>
    <n v="1800"/>
    <m/>
    <m/>
    <m/>
    <m/>
    <m/>
    <m/>
    <m/>
    <m/>
  </r>
  <r>
    <x v="4"/>
    <n v="10"/>
    <s v="pack"/>
    <s v="Toilet tissue, 12 rolls/pack"/>
    <s v="n/a"/>
    <s v="n/a"/>
    <m/>
    <s v="for TESDA Regional Office supplies/materials for the 2nd quarter"/>
    <m/>
    <d v="2020-05-13T00:00:00"/>
    <s v="20-05-093"/>
    <n v="3"/>
    <d v="2020-05-19T00:00:00"/>
    <s v="GOLDCREST MARKETING CORPORATION"/>
    <s v="20-05-093"/>
    <d v="2020-05-19T00:00:00"/>
    <n v="115"/>
    <n v="1150"/>
    <m/>
    <m/>
    <m/>
    <m/>
    <m/>
    <m/>
    <m/>
    <m/>
  </r>
  <r>
    <x v="4"/>
    <n v="20"/>
    <s v="bottles"/>
    <s v="Alcohol 70%, 500ml"/>
    <s v="n/a"/>
    <s v="n/a"/>
    <m/>
    <s v="for TESDA Regional Office supplies/materials for the 2nd quarter"/>
    <m/>
    <d v="2020-05-13T00:00:00"/>
    <s v="20-05-093"/>
    <n v="3"/>
    <d v="2020-05-19T00:00:00"/>
    <s v="GOLDCREST MARKETING CORPORATION"/>
    <s v="20-05-093"/>
    <d v="2020-05-19T00:00:00"/>
    <n v="180"/>
    <n v="3600"/>
    <m/>
    <m/>
    <m/>
    <m/>
    <m/>
    <m/>
    <m/>
    <m/>
  </r>
  <r>
    <x v="4"/>
    <n v="1"/>
    <s v="piece"/>
    <s v="Mouse Pad"/>
    <s v="n/a"/>
    <s v="n/a"/>
    <m/>
    <s v="for TESDA Regional Office supplies/materials for the 2nd quarter"/>
    <m/>
    <d v="2020-05-13T00:00:00"/>
    <s v="20-05-093"/>
    <n v="3"/>
    <d v="2020-05-19T00:00:00"/>
    <s v="CAGAYAN EDUCATIONAL SUPPLY"/>
    <s v="20-05-094"/>
    <d v="2020-05-19T00:00:00"/>
    <n v="28"/>
    <n v="28"/>
    <m/>
    <m/>
    <m/>
    <m/>
    <m/>
    <m/>
    <m/>
    <m/>
  </r>
  <r>
    <x v="4"/>
    <n v="10"/>
    <s v="box"/>
    <s v="Fastener, heavy duty plastic"/>
    <s v="n/a"/>
    <s v="n/a"/>
    <m/>
    <s v="for TESDA Regional Office supplies/materials for the 2nd quarter"/>
    <m/>
    <d v="2020-05-13T00:00:00"/>
    <s v="20-05-093"/>
    <n v="3"/>
    <d v="2020-05-19T00:00:00"/>
    <s v="CAGAYAN EDUCATIONAL SUPPLY"/>
    <s v="20-05-094"/>
    <d v="2020-05-19T00:00:00"/>
    <n v="30"/>
    <n v="300"/>
    <m/>
    <m/>
    <m/>
    <m/>
    <m/>
    <m/>
    <m/>
    <m/>
  </r>
  <r>
    <x v="4"/>
    <n v="40"/>
    <s v="piece"/>
    <s v="Data File box, made of chipboard, close ends, without cover, blue"/>
    <s v="n/a"/>
    <s v="n/a"/>
    <m/>
    <s v="for TESDA Regional Office supplies/materials for the 2nd quarter"/>
    <m/>
    <d v="2020-05-13T00:00:00"/>
    <s v="20-05-093"/>
    <n v="3"/>
    <d v="2020-05-19T00:00:00"/>
    <s v="CAGAYAN EDUCATIONAL SUPPLY"/>
    <s v="20-05-094"/>
    <d v="2020-05-19T00:00:00"/>
    <n v="120"/>
    <n v="4800"/>
    <m/>
    <m/>
    <m/>
    <m/>
    <m/>
    <m/>
    <m/>
    <m/>
  </r>
  <r>
    <x v="4"/>
    <n v="10"/>
    <s v="bottles"/>
    <s v="Dishwashing Liquid, 1000ml/bottle"/>
    <s v="n/a"/>
    <s v="n/a"/>
    <m/>
    <s v="for TESDA Regional Office supplies/materials for the 2nd quarter"/>
    <m/>
    <d v="2020-05-13T00:00:00"/>
    <s v="20-05-093"/>
    <n v="3"/>
    <d v="2020-05-19T00:00:00"/>
    <s v="CAGAYAN EDUCATIONAL SUPPLY"/>
    <s v="20-05-094"/>
    <d v="2020-05-19T00:00:00"/>
    <n v="90"/>
    <n v="900"/>
    <m/>
    <m/>
    <m/>
    <m/>
    <m/>
    <m/>
    <m/>
    <m/>
  </r>
  <r>
    <x v="4"/>
    <n v="20"/>
    <s v="piece"/>
    <s v="Disinfectant Spray, aerosol, big"/>
    <s v="n/a"/>
    <s v="n/a"/>
    <m/>
    <s v="for TESDA Regional Office supplies/materials for the 2nd quarter"/>
    <m/>
    <d v="2020-05-13T00:00:00"/>
    <s v="20-05-093"/>
    <n v="3"/>
    <d v="2020-05-19T00:00:00"/>
    <s v="CROWN PAPER &amp; STATIONERIES SUPPLY"/>
    <s v="20-05-095"/>
    <d v="2020-05-19T00:00:00"/>
    <n v="550"/>
    <n v="11000"/>
    <m/>
    <m/>
    <m/>
    <m/>
    <m/>
    <m/>
    <m/>
    <m/>
  </r>
  <r>
    <x v="4"/>
    <n v="10"/>
    <s v="piece"/>
    <s v="Air Freshener, aerosol, big"/>
    <s v="n/a"/>
    <s v="n/a"/>
    <m/>
    <s v="for TESDA Regional Office supplies/materials for the 2nd quarter"/>
    <m/>
    <d v="2020-05-13T00:00:00"/>
    <s v="20-05-093"/>
    <n v="3"/>
    <d v="2020-05-19T00:00:00"/>
    <s v="CROWN PAPER &amp; STATIONERIES SUPPLY"/>
    <s v="20-05-095"/>
    <d v="2020-05-19T00:00:00"/>
    <n v="225"/>
    <n v="2250"/>
    <m/>
    <m/>
    <m/>
    <m/>
    <m/>
    <m/>
    <m/>
    <m/>
  </r>
  <r>
    <x v="5"/>
    <n v="1"/>
    <s v="lot"/>
    <s v="Change oil services"/>
    <s v="n/a"/>
    <s v="n/a"/>
    <m/>
    <s v="for repair and maintenance of motor vehicle, Toyota Pick-up"/>
    <m/>
    <d v="2020-05-19T00:00:00"/>
    <s v="20-05-094"/>
    <n v="3"/>
    <d v="2020-05-20T00:00:00"/>
    <s v="MKC AUTO CARE CENTER"/>
    <s v="20-05-096"/>
    <d v="2020-05-20T00:00:00"/>
    <n v="4120"/>
    <n v="4120"/>
    <m/>
    <m/>
    <m/>
    <m/>
    <m/>
    <m/>
    <m/>
    <m/>
  </r>
  <r>
    <x v="4"/>
    <n v="1"/>
    <s v="set"/>
    <s v="HDMI Cable for CCTV Camera, 20 meters"/>
    <s v="n/a"/>
    <s v="n/a"/>
    <m/>
    <s v="for TESDA Office use (relocation of CCTV monitor at ORD's office)"/>
    <m/>
    <n v="43963"/>
    <s v="20-05-091"/>
    <n v="3"/>
    <n v="43971"/>
    <s v="DATAWORLD COMPUTER CENTER"/>
    <s v="20-05-097"/>
    <d v="2020-05-20T00:00:00"/>
    <n v="1100"/>
    <n v="1100"/>
    <m/>
    <m/>
    <m/>
    <m/>
    <m/>
    <m/>
    <m/>
    <m/>
  </r>
  <r>
    <x v="3"/>
    <n v="4"/>
    <s v="piece"/>
    <s v="Wall tempered Glass Certificate Frame, 16 1/2 x 22 1/2 inches, black frame"/>
    <s v="n/a"/>
    <s v="n/a"/>
    <m/>
    <s v="for the retirees"/>
    <m/>
    <d v="2020-05-21T00:00:00"/>
    <s v="20-05-096"/>
    <n v="3"/>
    <d v="2020-05-25T00:00:00"/>
    <s v="KIMSHOPPE SEWING NOTIONS"/>
    <s v="20-05-098"/>
    <d v="2020-05-25T00:00:00"/>
    <n v="785"/>
    <n v="3140"/>
    <d v="2020-05-27T00:00:00"/>
    <n v="43983"/>
    <n v="43983"/>
    <n v="43983"/>
    <n v="43983"/>
    <s v="20-06-072"/>
    <n v="115766"/>
    <n v="43983"/>
  </r>
  <r>
    <x v="4"/>
    <n v="2"/>
    <s v="piece"/>
    <s v="Toner, HP35A"/>
    <s v="n/a"/>
    <s v="n/a"/>
    <m/>
    <s v="for TESDA Regional Office supplies/materials for the 2nd quarter"/>
    <m/>
    <d v="2020-05-20T00:00:00"/>
    <s v="20-05-095"/>
    <n v="3"/>
    <d v="2020-05-26T00:00:00"/>
    <s v="INTELISOFT MICROCOMPUTER SYSTEMS"/>
    <s v="20-05-099"/>
    <d v="2020-05-26T00:00:00"/>
    <n v="2825"/>
    <n v="5650"/>
    <m/>
    <m/>
    <m/>
    <m/>
    <m/>
    <m/>
    <m/>
    <m/>
  </r>
  <r>
    <x v="0"/>
    <n v="8"/>
    <s v="pax"/>
    <s v="Lunch"/>
    <s v="n/a"/>
    <s v="n/a"/>
    <m/>
    <s v="for the Crisis Management Committee Meeting on May 22, 2020"/>
    <m/>
    <d v="2020-05-21T00:00:00"/>
    <s v="20-05-098"/>
    <n v="3"/>
    <d v="2020-05-21T00:00:00"/>
    <s v="DE LUXE HOTEL"/>
    <s v="20-05-100"/>
    <d v="2020-05-21T00:00:00"/>
    <n v="225"/>
    <n v="1800"/>
    <m/>
    <m/>
    <m/>
    <m/>
    <m/>
    <m/>
    <m/>
    <m/>
  </r>
  <r>
    <x v="0"/>
    <n v="25"/>
    <s v="pax"/>
    <s v="Lunch"/>
    <s v="n/a"/>
    <s v="n/a"/>
    <m/>
    <s v="for the Regional Office staff meeting on May 26, 2020"/>
    <m/>
    <d v="2020-05-22T00:00:00"/>
    <s v="20-05-099"/>
    <n v="3"/>
    <d v="2020-05-22T00:00:00"/>
    <s v="DE LUXE HOTEL"/>
    <s v="20-05-101"/>
    <d v="2020-05-22T00:00:00"/>
    <n v="225"/>
    <n v="5625"/>
    <m/>
    <m/>
    <m/>
    <m/>
    <m/>
    <m/>
    <m/>
    <m/>
  </r>
  <r>
    <x v="11"/>
    <n v="6"/>
    <s v="length"/>
    <s v="PVC blue, no. 1/2"/>
    <s v="n/a"/>
    <s v="n/a"/>
    <m/>
    <s v="supplies and materials for the installation of water connection for washing area at the main entrance"/>
    <m/>
    <d v="2020-05-26T00:00:00"/>
    <s v="20-05-097"/>
    <n v="3"/>
    <d v="2020-05-27T00:00:00"/>
    <s v="CDH DIAMOND HARDWARE, INC."/>
    <s v="20-05-102"/>
    <d v="2020-05-27T00:00:00"/>
    <n v="98"/>
    <n v="588"/>
    <m/>
    <m/>
    <m/>
    <m/>
    <m/>
    <m/>
    <m/>
    <m/>
  </r>
  <r>
    <x v="11"/>
    <n v="5"/>
    <s v="piece"/>
    <s v="PVC coupling, blue, no. 1/2"/>
    <s v="n/a"/>
    <s v="n/a"/>
    <m/>
    <s v="supplies and materials for the installation of water connection for washing area at the main entrance"/>
    <m/>
    <d v="2020-05-26T00:00:00"/>
    <s v="20-05-097"/>
    <n v="3"/>
    <d v="2020-05-27T00:00:00"/>
    <s v="CDH DIAMOND HARDWARE, INC."/>
    <s v="20-05-102"/>
    <d v="2020-05-27T00:00:00"/>
    <n v="14"/>
    <n v="70"/>
    <m/>
    <m/>
    <m/>
    <m/>
    <m/>
    <m/>
    <m/>
    <m/>
  </r>
  <r>
    <x v="11"/>
    <n v="10"/>
    <s v="piece"/>
    <s v="PVC elbow, blue, no. 1/2"/>
    <s v="n/a"/>
    <s v="n/a"/>
    <m/>
    <s v="supplies and materials for the installation of water connection for washing area at the main entrance"/>
    <m/>
    <d v="2020-05-26T00:00:00"/>
    <s v="20-05-097"/>
    <n v="3"/>
    <d v="2020-05-27T00:00:00"/>
    <s v="CDH DIAMOND HARDWARE, INC."/>
    <s v="20-05-102"/>
    <d v="2020-05-27T00:00:00"/>
    <n v="18"/>
    <n v="180"/>
    <m/>
    <m/>
    <m/>
    <m/>
    <m/>
    <m/>
    <m/>
    <m/>
  </r>
  <r>
    <x v="11"/>
    <n v="4"/>
    <s v="piece"/>
    <s v="GI Nipple, no. 1/2 x 2"/>
    <s v="n/a"/>
    <s v="n/a"/>
    <m/>
    <s v="supplies and materials for the installation of water connection for washing area at the main entrance"/>
    <m/>
    <d v="2020-05-26T00:00:00"/>
    <s v="20-05-097"/>
    <n v="3"/>
    <d v="2020-05-27T00:00:00"/>
    <s v="CDH DIAMOND HARDWARE, INC."/>
    <s v="20-05-102"/>
    <d v="2020-05-27T00:00:00"/>
    <n v="24"/>
    <n v="96"/>
    <m/>
    <m/>
    <m/>
    <m/>
    <m/>
    <m/>
    <m/>
    <m/>
  </r>
  <r>
    <x v="11"/>
    <n v="2"/>
    <s v="piece"/>
    <s v="GI Tee, no. 1/2"/>
    <s v="n/a"/>
    <s v="n/a"/>
    <m/>
    <s v="supplies and materials for the installation of water connection for washing area at the main entrance"/>
    <m/>
    <d v="2020-05-26T00:00:00"/>
    <s v="20-05-097"/>
    <n v="3"/>
    <d v="2020-05-27T00:00:00"/>
    <s v="CDH DIAMOND HARDWARE, INC."/>
    <s v="20-05-102"/>
    <d v="2020-05-27T00:00:00"/>
    <n v="49"/>
    <n v="98"/>
    <m/>
    <m/>
    <m/>
    <m/>
    <m/>
    <m/>
    <m/>
    <m/>
  </r>
  <r>
    <x v="11"/>
    <n v="2"/>
    <s v="piece"/>
    <s v="GI Nipple, no. 1/2 x 4"/>
    <s v="n/a"/>
    <s v="n/a"/>
    <m/>
    <s v="supplies and materials for the installation of water connection for washing area at the main entrance"/>
    <m/>
    <d v="2020-05-26T00:00:00"/>
    <s v="20-05-097"/>
    <n v="3"/>
    <d v="2020-05-27T00:00:00"/>
    <s v="CDH DIAMOND HARDWARE, INC."/>
    <s v="20-05-102"/>
    <d v="2020-05-27T00:00:00"/>
    <n v="28"/>
    <n v="56"/>
    <m/>
    <m/>
    <m/>
    <m/>
    <m/>
    <m/>
    <m/>
    <m/>
  </r>
  <r>
    <x v="11"/>
    <n v="1"/>
    <s v="pint"/>
    <s v="PVC Solvent"/>
    <s v="n/a"/>
    <s v="n/a"/>
    <m/>
    <s v="supplies and materials for the installation of water connection for washing area at the main entrance"/>
    <m/>
    <d v="2020-05-26T00:00:00"/>
    <s v="20-05-097"/>
    <n v="3"/>
    <d v="2020-05-27T00:00:00"/>
    <s v="CDH DIAMOND HARDWARE, INC."/>
    <s v="20-05-102"/>
    <d v="2020-05-27T00:00:00"/>
    <n v="65"/>
    <n v="65"/>
    <m/>
    <m/>
    <m/>
    <m/>
    <m/>
    <m/>
    <m/>
    <m/>
  </r>
  <r>
    <x v="11"/>
    <n v="2"/>
    <s v="piece"/>
    <s v="Teflon tape"/>
    <s v="n/a"/>
    <s v="n/a"/>
    <m/>
    <s v="supplies and materials for the installation of water connection for washing area at the main entrance"/>
    <m/>
    <d v="2020-05-26T00:00:00"/>
    <s v="20-05-097"/>
    <n v="3"/>
    <d v="2020-05-27T00:00:00"/>
    <s v="CDH DIAMOND HARDWARE, INC."/>
    <s v="20-05-102"/>
    <d v="2020-05-27T00:00:00"/>
    <n v="22"/>
    <n v="44"/>
    <m/>
    <m/>
    <m/>
    <m/>
    <m/>
    <m/>
    <m/>
    <m/>
  </r>
  <r>
    <x v="11"/>
    <n v="1"/>
    <s v="piece"/>
    <s v="Ball valve, no.1/2"/>
    <s v="n/a"/>
    <s v="n/a"/>
    <m/>
    <s v="supplies and materials for the installation of water connection for washing area at the main entrance"/>
    <m/>
    <d v="2020-05-26T00:00:00"/>
    <s v="20-05-097"/>
    <n v="3"/>
    <d v="2020-05-27T00:00:00"/>
    <s v="CDH DIAMOND HARDWARE, INC."/>
    <s v="20-05-102"/>
    <d v="2020-05-27T00:00:00"/>
    <n v="105"/>
    <n v="105"/>
    <m/>
    <m/>
    <m/>
    <m/>
    <m/>
    <m/>
    <m/>
    <m/>
  </r>
  <r>
    <x v="11"/>
    <n v="4"/>
    <s v="piece"/>
    <s v="Double angle valve, no. 1/2  to 1/2"/>
    <s v="n/a"/>
    <s v="n/a"/>
    <m/>
    <s v="supplies and materials for the installation of water connection for washing area at the main entrance"/>
    <m/>
    <d v="2020-05-26T00:00:00"/>
    <s v="20-05-097"/>
    <n v="3"/>
    <d v="2020-05-27T00:00:00"/>
    <s v="CDH DIAMOND HARDWARE, INC."/>
    <s v="20-05-102"/>
    <d v="2020-05-27T00:00:00"/>
    <n v="348"/>
    <n v="1392"/>
    <m/>
    <m/>
    <m/>
    <m/>
    <m/>
    <m/>
    <m/>
    <m/>
  </r>
  <r>
    <x v="11"/>
    <n v="4"/>
    <s v="set"/>
    <s v="Bidet"/>
    <s v="n/a"/>
    <s v="n/a"/>
    <m/>
    <s v="supplies and materials for the installation of water connection for washing area at the main entrance"/>
    <m/>
    <d v="2020-05-26T00:00:00"/>
    <s v="20-05-097"/>
    <n v="3"/>
    <d v="2020-05-27T00:00:00"/>
    <s v="CDH DIAMOND HARDWARE, INC."/>
    <s v="20-05-102"/>
    <d v="2020-05-27T00:00:00"/>
    <n v="380"/>
    <n v="1520"/>
    <m/>
    <m/>
    <m/>
    <m/>
    <m/>
    <m/>
    <m/>
    <m/>
  </r>
  <r>
    <x v="0"/>
    <n v="15"/>
    <s v="pax"/>
    <s v="Lunch"/>
    <s v="n/a"/>
    <s v="n/a"/>
    <m/>
    <s v="Webinar Learning Sessions for Region 10 TVET Trainers (Series 2) and TVET Trainer Exemplary Service Award (TTESA) on May 28, 2020"/>
    <m/>
    <d v="2020-05-27T00:00:00"/>
    <s v="20-05-100"/>
    <n v="3"/>
    <d v="2020-05-27T00:00:00"/>
    <s v="KAABAG SA PAG-USWAG SERVICE COOPERATIVE"/>
    <s v="20-05-103"/>
    <d v="2020-05-27T00:00:00"/>
    <n v="300"/>
    <n v="4500"/>
    <m/>
    <m/>
    <m/>
    <m/>
    <m/>
    <m/>
    <m/>
    <m/>
  </r>
  <r>
    <x v="0"/>
    <n v="15"/>
    <s v="pax"/>
    <s v="Lunch"/>
    <s v="n/a"/>
    <s v="n/a"/>
    <m/>
    <s v="2020 Regional TESD Committee Meeting on May 29, 2020"/>
    <m/>
    <d v="2020-05-27T00:00:00"/>
    <s v="20-05-101"/>
    <n v="3"/>
    <d v="2020-05-27T00:00:00"/>
    <s v="KAABAG SA PAG-USWAG SERVICE COOPERATIVE"/>
    <s v="20-05-104"/>
    <d v="2020-05-27T00:00:00"/>
    <n v="300"/>
    <n v="4500"/>
    <m/>
    <m/>
    <m/>
    <m/>
    <m/>
    <m/>
    <m/>
    <m/>
  </r>
  <r>
    <x v="0"/>
    <n v="25"/>
    <s v="pax"/>
    <s v="Lunch"/>
    <s v="n/a"/>
    <s v="n/a"/>
    <m/>
    <s v="For the retirement program: PD Kotie R. Bax, Joel O. Serohijos, and Cleofe Z. Cortejos on June 1, 2020"/>
    <m/>
    <d v="2020-05-28T00:00:00"/>
    <s v="20-05-101"/>
    <n v="3"/>
    <d v="2020-05-29T00:00:00"/>
    <s v="KAABAG SA PAG-USWAG SERVICE COOPERATIVE"/>
    <s v="20-05-105"/>
    <d v="2020-05-29T00:00:00"/>
    <n v="300"/>
    <n v="7500"/>
    <m/>
    <m/>
    <m/>
    <m/>
    <m/>
    <m/>
    <m/>
    <m/>
  </r>
  <r>
    <x v="4"/>
    <n v="31"/>
    <s v="piece"/>
    <s v="Prepaid Cards,500"/>
    <s v="n/a"/>
    <s v="n/a"/>
    <m/>
    <s v="for TESDA Regional Office staff/employee use (FASD &amp; ORD)"/>
    <m/>
    <d v="2020-06-02T00:00:00"/>
    <s v="20-06-102"/>
    <n v="3"/>
    <d v="2020-06-02T00:00:00"/>
    <s v="ORO GADGETS, INC."/>
    <s v="20-06-106"/>
    <d v="2020-06-02T00:00:00"/>
    <n v="500"/>
    <n v="15500"/>
    <m/>
    <m/>
    <m/>
    <m/>
    <m/>
    <m/>
    <m/>
    <m/>
  </r>
  <r>
    <x v="0"/>
    <n v="30"/>
    <s v="pax"/>
    <s v="Lunch"/>
    <s v="n/a"/>
    <s v="n/a"/>
    <m/>
    <s v="for the Regional Office staff meeting on June 4, 2020"/>
    <m/>
    <d v="2020-06-03T00:00:00"/>
    <s v="20-06-105"/>
    <n v="3"/>
    <d v="2020-06-02T00:00:00"/>
    <s v="KAABAG SA PAG-USWAG SERVICE COOPERATIVE"/>
    <s v="20-06-107"/>
    <d v="2020-06-03T00:00:00"/>
    <n v="300"/>
    <n v="9000"/>
    <m/>
    <m/>
    <m/>
    <m/>
    <m/>
    <m/>
    <m/>
    <m/>
  </r>
  <r>
    <x v="1"/>
    <n v="1"/>
    <s v="unit"/>
    <s v="Non-Contact Digital IR Thermometer Laser Infrared Temperature Gun"/>
    <s v="n/a"/>
    <s v="n/a"/>
    <m/>
    <s v="for TESDA Office use"/>
    <m/>
    <m/>
    <m/>
    <m/>
    <m/>
    <s v="PROCUREMENT SERVICE"/>
    <s v="20-06-108"/>
    <d v="2020-06-04T00:00:00"/>
    <n v="3186"/>
    <n v="3186"/>
    <m/>
    <m/>
    <m/>
    <m/>
    <m/>
    <m/>
    <m/>
    <m/>
  </r>
  <r>
    <x v="1"/>
    <n v="100"/>
    <s v="piece"/>
    <s v="Surgical Face Mask"/>
    <s v="n/a"/>
    <s v="n/a"/>
    <m/>
    <s v="for TESDA Office use"/>
    <m/>
    <d v="2020-06-03T00:00:00"/>
    <s v="20-06-103"/>
    <m/>
    <m/>
    <s v="PROCUREMENT SERVICE"/>
    <s v="20-06-108"/>
    <d v="2020-06-04T00:00:00"/>
    <n v="24.3"/>
    <n v="2430"/>
    <m/>
    <m/>
    <m/>
    <m/>
    <m/>
    <m/>
    <m/>
    <m/>
  </r>
  <r>
    <x v="1"/>
    <n v="2"/>
    <s v="piece"/>
    <s v="Stapler, with side remover, heavy duty"/>
    <s v="n/a"/>
    <s v="n/a"/>
    <m/>
    <s v="for TESDA Office use"/>
    <m/>
    <d v="2020-06-03T00:00:00"/>
    <s v="20-06-103"/>
    <m/>
    <m/>
    <s v="PROCUREMENT SERVICE"/>
    <s v="20-06-108"/>
    <d v="2020-06-04T00:00:00"/>
    <n v="183.6"/>
    <n v="367.2"/>
    <m/>
    <m/>
    <m/>
    <m/>
    <m/>
    <m/>
    <m/>
    <m/>
  </r>
  <r>
    <x v="10"/>
    <n v="15"/>
    <s v="piece"/>
    <s v="Web Camera for PC Web Chat Camera, Webcam 720p HD with built-in speaker"/>
    <s v="n/a"/>
    <s v="n/a"/>
    <m/>
    <s v="for TESDA Office use, s/m requirements for new normal"/>
    <m/>
    <d v="2020-06-04T00:00:00"/>
    <s v="20-06-104"/>
    <n v="3"/>
    <d v="2020-06-08T00:00:00"/>
    <s v="INTELISOFT MICROCOMPUTER SYSTEMS"/>
    <s v="20-06-109"/>
    <d v="2020-06-08T00:00:00"/>
    <n v="959"/>
    <s v="        "/>
    <d v="2020-07-29T00:00:00"/>
    <d v="2020-07-29T00:00:00"/>
    <d v="2020-07-29T00:00:00"/>
    <d v="2020-07-29T00:00:00"/>
    <d v="2020-07-29T00:00:00"/>
    <s v="20-07-103"/>
    <n v="61160"/>
    <d v="2020-07-29T00:00:00"/>
  </r>
  <r>
    <x v="4"/>
    <n v="2"/>
    <s v="piece"/>
    <s v="Puncher"/>
    <s v="n/a"/>
    <s v="n/a"/>
    <m/>
    <s v="for TESDA Office use"/>
    <m/>
    <d v="2020-06-03T00:00:00"/>
    <s v="20-06-103"/>
    <n v="3"/>
    <d v="2020-06-08T00:00:00"/>
    <s v="CAGAYAN EDUCATIONAL SUPPLY"/>
    <s v="20-06-110"/>
    <d v="2020-06-08T00:00:00"/>
    <n v="115"/>
    <n v="230"/>
    <m/>
    <m/>
    <m/>
    <m/>
    <m/>
    <m/>
    <m/>
    <m/>
  </r>
  <r>
    <x v="4"/>
    <n v="1"/>
    <s v="box"/>
    <s v="Rubber band, big"/>
    <s v="n/a"/>
    <s v="n/a"/>
    <m/>
    <s v="for TESDA Office use"/>
    <m/>
    <d v="2020-06-03T00:00:00"/>
    <s v="20-06-103"/>
    <n v="3"/>
    <d v="2020-06-08T00:00:00"/>
    <s v="CAGAYAN EDUCATIONAL SUPPLY"/>
    <s v="20-06-110"/>
    <d v="2020-06-08T00:00:00"/>
    <n v="255"/>
    <n v="255"/>
    <m/>
    <m/>
    <m/>
    <m/>
    <m/>
    <m/>
    <m/>
    <m/>
  </r>
  <r>
    <x v="0"/>
    <n v="70"/>
    <s v="pax"/>
    <s v="AM Snacks"/>
    <s v="n/a"/>
    <s v="n/a"/>
    <m/>
    <s v="Region 10 PRLEC Consultation and Assessment at Sitio Kibulag, Brgy. Lantud, Talakag, Bukidnon on June 9, 2020"/>
    <m/>
    <d v="2020-06-08T00:00:00"/>
    <s v="20-06-107"/>
    <n v="3"/>
    <d v="2020-06-08T00:00:00"/>
    <s v="ANREY CATERING &amp; FOOD SERVICES"/>
    <s v="20-06-111"/>
    <d v="2020-06-08T00:00:00"/>
    <n v="70"/>
    <n v="4900"/>
    <m/>
    <m/>
    <m/>
    <m/>
    <m/>
    <m/>
    <m/>
    <m/>
  </r>
  <r>
    <x v="0"/>
    <n v="70"/>
    <s v="pax"/>
    <s v="Lunch"/>
    <s v="n/a"/>
    <s v="n/a"/>
    <m/>
    <s v="Region 10 PRLEC Consultation and Assessment at Sitio Kibulag, Brgy. Lantud, Talakag, Bukidnon on June 9, 2020"/>
    <m/>
    <d v="2020-06-08T00:00:00"/>
    <s v="20-06-107"/>
    <n v="3"/>
    <d v="2020-06-08T00:00:00"/>
    <s v="ANREY CATERING &amp; FOOD SERVICES"/>
    <s v="20-06-111"/>
    <d v="2020-06-08T00:00:00"/>
    <n v="300"/>
    <n v="21000"/>
    <m/>
    <m/>
    <m/>
    <m/>
    <m/>
    <m/>
    <m/>
    <m/>
  </r>
  <r>
    <x v="0"/>
    <n v="70"/>
    <s v="pax"/>
    <s v="PM Snacks"/>
    <s v="n/a"/>
    <s v="n/a"/>
    <m/>
    <s v="Region 10 PRLEC Consultation and Assessment at Sitio Kibulag, Brgy. Lantud, Talakag, Bukidnon on June 9, 2020"/>
    <m/>
    <d v="2020-06-08T00:00:00"/>
    <s v="20-06-107"/>
    <n v="3"/>
    <d v="2020-06-08T00:00:00"/>
    <s v="ANREY CATERING &amp; FOOD SERVICES"/>
    <s v="20-06-111"/>
    <d v="2020-06-08T00:00:00"/>
    <n v="70"/>
    <n v="4900"/>
    <m/>
    <m/>
    <m/>
    <m/>
    <m/>
    <m/>
    <m/>
    <m/>
  </r>
  <r>
    <x v="13"/>
    <n v="1"/>
    <s v="piece"/>
    <s v="Jack Mini plug 2 RCA Male Sterio Audio Speaker Adapter 3.5mm (15meter)"/>
    <s v="n/a"/>
    <s v="n/a"/>
    <m/>
    <s v="for TESDA Office use, s/m requirements for new normal"/>
    <m/>
    <d v="2020-06-04T00:00:00"/>
    <s v="20-06-106"/>
    <n v="3"/>
    <d v="2020-06-09T00:00:00"/>
    <s v="CREST ELECTRONICS CENTER"/>
    <s v="20-06-112"/>
    <d v="2020-06-09T00:00:00"/>
    <n v="1785"/>
    <n v="1785"/>
    <m/>
    <m/>
    <m/>
    <m/>
    <m/>
    <m/>
    <m/>
    <m/>
  </r>
  <r>
    <x v="9"/>
    <n v="1"/>
    <s v="lot"/>
    <s v="Transportation Service Rental, Van type, all-in (driver and fuel requirements shall be provided by the service owner)"/>
    <s v="n/a"/>
    <s v="n/a"/>
    <m/>
    <s v="Region 10 PRLEC Consultation and Assessment at Sitio Kibulag, Brgy. Lantud, Talakag, Bukidnon on June 9, 2020"/>
    <m/>
    <d v="2020-06-08T00:00:00"/>
    <s v="20-06-108"/>
    <n v="3"/>
    <d v="2020-06-08T00:00:00"/>
    <s v="LEONELLE TRANSPORT SERVICES"/>
    <s v="20-06-113"/>
    <d v="2020-06-08T00:00:00"/>
    <n v="4500"/>
    <n v="4500"/>
    <m/>
    <m/>
    <m/>
    <m/>
    <m/>
    <m/>
    <m/>
    <m/>
  </r>
  <r>
    <x v="7"/>
    <n v="1"/>
    <s v="set"/>
    <s v="Table Tennis with complete accesories"/>
    <s v="n/a"/>
    <s v="n/a"/>
    <m/>
    <s v="for TESDA RO use"/>
    <m/>
    <d v="2020-06-11T00:00:00"/>
    <s v="20-06-110"/>
    <n v="3"/>
    <d v="2020-06-11T00:00:00"/>
    <s v="WADHUS QUALITY STORE"/>
    <s v="20-06-114"/>
    <d v="2020-06-11T00:00:00"/>
    <n v="11189.5"/>
    <n v="11189.5"/>
    <m/>
    <m/>
    <m/>
    <m/>
    <m/>
    <m/>
    <m/>
    <m/>
  </r>
  <r>
    <x v="1"/>
    <n v="2"/>
    <s v="unit"/>
    <s v="Desktop Computer, processor: Intel Corei7-6700 CPU @3.40GHz, RAM: 8GB, System type:64 bit OS, x64-based processor"/>
    <s v="n/a"/>
    <s v="n/a"/>
    <m/>
    <s v="for Region X Control Communication Command Connect Center"/>
    <m/>
    <d v="2020-06-11T00:00:00"/>
    <s v="20-06-111"/>
    <s v="PS"/>
    <d v="2020-06-11T00:00:00"/>
    <s v="PROCUREMENT SERVICE"/>
    <s v="20-06-115"/>
    <d v="2020-06-11T00:00:00"/>
    <n v="44020.800000000003"/>
    <n v="88041.600000000006"/>
    <d v="2020-06-26T00:00:00"/>
    <d v="2020-08-12T00:00:00"/>
    <d v="2020-08-12T00:00:00"/>
    <d v="2020-08-12T00:00:00"/>
    <d v="2020-08-12T00:00:00"/>
    <s v="20-08-109"/>
    <s v="ROX20-01891"/>
    <d v="2020-08-11T00:00:00"/>
  </r>
  <r>
    <x v="11"/>
    <n v="1"/>
    <s v="lot"/>
    <s v="Supply of materials and Installation of fixed glass partition with the following materials: 1 3/4x3 sliding doors, sobc analok frame, 1/4 clear glass with 4 feet smoke film in each glass"/>
    <d v="2020-06-19T00:00:00"/>
    <d v="2020-06-24T00:00:00"/>
    <m/>
    <s v="for repair and maintenance of office building re: installation of TESDA Command Center and SMAC Studio"/>
    <m/>
    <d v="2020-06-15T00:00:00"/>
    <s v="20-06-111"/>
    <n v="3"/>
    <d v="2020-06-24T00:00:00"/>
    <s v="BULUA GLASS AND ALUMINUM SUPPLY"/>
    <s v="20-06-116"/>
    <d v="2020-06-24T00:00:00"/>
    <n v="91500"/>
    <n v="91500"/>
    <d v="2020-06-25T00:00:00"/>
    <d v="2020-07-09T00:00:00"/>
    <d v="2020-07-09T00:00:00"/>
    <d v="2020-07-09T00:00:00"/>
    <d v="2020-07-09T00:00:00"/>
    <s v="20-07-093"/>
    <s v="N/A"/>
    <s v="N/A"/>
  </r>
  <r>
    <x v="3"/>
    <n v="2"/>
    <s v="piece"/>
    <s v="Wall tempered Glass Certificate Frame, 33x23 inches"/>
    <s v="n/a"/>
    <s v="n/a"/>
    <m/>
    <s v="for the retirees Mr. Noel P. Econ and Lourdes Sinogaya"/>
    <m/>
    <d v="2020-06-19T00:00:00"/>
    <s v="20-06-116"/>
    <n v="3"/>
    <d v="2020-06-24T00:00:00"/>
    <s v="KIMSHOPPE SEWING NOTIONS"/>
    <s v="20-06-117"/>
    <d v="2020-06-24T00:00:00"/>
    <n v="714"/>
    <n v="1428"/>
    <d v="2020-06-24T00:00:00"/>
    <d v="2020-07-30T00:00:00"/>
    <d v="2020-07-30T00:00:00"/>
    <d v="2020-07-30T00:00:00"/>
    <d v="2020-07-30T00:00:00"/>
    <s v="20-07-106"/>
    <n v="116465"/>
    <d v="2020-07-30T00:00:00"/>
  </r>
  <r>
    <x v="3"/>
    <n v="40"/>
    <s v="piece"/>
    <s v="Active Dry Shirt with prints at front and back, bottle green"/>
    <s v="n/a"/>
    <s v="n/a"/>
    <m/>
    <s v="for launching of the Region 10 PRLEC on June 30, 2020 at Sitio Kibulag, Lantud, Talakag, Bukidnon"/>
    <m/>
    <d v="2020-06-19T00:00:00"/>
    <s v="20-06-117"/>
    <n v="3"/>
    <d v="2020-06-22T00:00:00"/>
    <s v="G PRESS PRINTING SERVICES"/>
    <s v="20-06-118"/>
    <d v="2020-06-22T00:00:00"/>
    <n v="320"/>
    <n v="12800"/>
    <m/>
    <m/>
    <m/>
    <m/>
    <m/>
    <m/>
    <m/>
    <m/>
  </r>
  <r>
    <x v="9"/>
    <n v="5"/>
    <s v="unit"/>
    <s v="Transportation Service Rental, Van type, all-in (driver and fuel requirements shall be provided by the service owner)"/>
    <s v="n/a"/>
    <s v="n/a"/>
    <m/>
    <s v="Launching of the Region 10 PRLEC on June 30, 2020 at Sitio, Kibulag, Lantud, Talakag, Bukidnon"/>
    <m/>
    <n v="44001"/>
    <s v="20-06-118"/>
    <n v="3"/>
    <n v="44006"/>
    <s v="LEONELLE TRANSPORT SERVICES"/>
    <s v="20-06-119"/>
    <d v="2020-06-24T00:00:00"/>
    <n v="4800"/>
    <n v="24000"/>
    <m/>
    <m/>
    <m/>
    <m/>
    <m/>
    <m/>
    <m/>
    <m/>
  </r>
  <r>
    <x v="3"/>
    <n v="200"/>
    <s v="pieces"/>
    <s v="High Quality Eco-bag"/>
    <s v="n/a"/>
    <s v="n/a"/>
    <m/>
    <s v="Launching of the Region 10 PRLEC on June 30, 2020 at Sitio, Kibulag, Lantud, Talakag, Bukidnon"/>
    <m/>
    <d v="2020-06-19T00:00:00"/>
    <s v="20-06-119"/>
    <n v="3"/>
    <d v="2020-06-24T00:00:00"/>
    <s v="NR MINI ENTERPRISE"/>
    <s v="20-06-120"/>
    <d v="2020-06-24T00:00:00"/>
    <n v="75"/>
    <n v="15000"/>
    <m/>
    <m/>
    <m/>
    <m/>
    <m/>
    <m/>
    <m/>
    <m/>
  </r>
  <r>
    <x v="1"/>
    <n v="20"/>
    <s v="piece"/>
    <s v="Air Freshener, aerosol, 280ml/150g min"/>
    <s v="n/a"/>
    <s v="n/a"/>
    <m/>
    <s v="for TESDA Regional Office supplies/materials for the 2nd quarter"/>
    <m/>
    <d v="2020-06-22T00:00:00"/>
    <s v="20-06-120"/>
    <s v="PS"/>
    <d v="2020-06-19T00:00:00"/>
    <s v="PROCUREMENT SERVICE"/>
    <s v="20-06-121"/>
    <d v="2020-06-24T00:00:00"/>
    <n v="93.69"/>
    <n v="1873.8"/>
    <m/>
    <m/>
    <m/>
    <m/>
    <m/>
    <m/>
    <m/>
    <m/>
  </r>
  <r>
    <x v="3"/>
    <n v="12"/>
    <s v="piece"/>
    <s v="Polo Shirt, 4pcs per JO (3 additional JOs)"/>
    <s v="n/a"/>
    <s v="n/a"/>
    <m/>
    <s v="for RO Job Order employees"/>
    <m/>
    <d v="2020-06-19T00:00:00"/>
    <s v="20-06-122"/>
    <n v="3"/>
    <d v="2020-06-24T00:00:00"/>
    <s v="MODTRADE T-SHIRT CAMPUS"/>
    <s v="20-06-122"/>
    <d v="2020-06-24T00:00:00"/>
    <n v="755"/>
    <n v="9060"/>
    <d v="2020-06-26T00:00:00"/>
    <d v="2020-07-21T00:00:00"/>
    <d v="2020-07-21T00:00:00"/>
    <d v="2020-07-21T00:00:00"/>
    <d v="2020-07-21T00:00:00"/>
    <s v="20-07-100"/>
    <n v="13738"/>
    <d v="2020-07-21T00:00:00"/>
  </r>
  <r>
    <x v="4"/>
    <n v="100"/>
    <s v="ream"/>
    <s v="Paper, multicopy, 80gsm, size: A4"/>
    <s v="n/a"/>
    <s v="n/a"/>
    <m/>
    <s v="for TESDA Regional Office supplies/materials for the 2nd quarter"/>
    <m/>
    <d v="2020-06-19T00:00:00"/>
    <s v="20-06-113"/>
    <n v="3"/>
    <d v="2020-06-23T00:00:00"/>
    <s v="CAGAYAN EDUCATIONAL SUPPLY"/>
    <s v="20-06-123"/>
    <d v="2020-06-23T00:00:00"/>
    <n v="212"/>
    <n v="21200"/>
    <d v="2020-07-03T00:00:00"/>
    <d v="2020-07-03T00:00:00"/>
    <d v="2020-07-03T00:00:00"/>
    <d v="2020-07-03T00:00:00"/>
    <d v="2020-07-03T00:00:00"/>
    <s v="20-07-096"/>
    <n v="136159"/>
    <d v="2020-07-03T00:00:00"/>
  </r>
  <r>
    <x v="4"/>
    <n v="2"/>
    <s v="box"/>
    <s v="Envelope, expanding, kraft board, for legal size, 100/box"/>
    <s v="n/a"/>
    <s v="n/a"/>
    <m/>
    <s v="for TESDA Regional Office supplies/materials for the 2nd quarter"/>
    <m/>
    <d v="2020-06-19T00:00:00"/>
    <s v="20-06-113"/>
    <n v="3"/>
    <d v="2020-06-23T00:00:00"/>
    <s v="CAGAYAN EDUCATIONAL SUPPLY"/>
    <s v="20-06-123"/>
    <d v="2020-06-23T00:00:00"/>
    <n v="1050"/>
    <n v="2100"/>
    <d v="2020-07-03T00:00:00"/>
    <d v="2020-07-03T00:00:00"/>
    <d v="2020-07-03T00:00:00"/>
    <d v="2020-07-03T00:00:00"/>
    <d v="2020-07-03T00:00:00"/>
    <s v="20-07-096"/>
    <n v="136159"/>
    <d v="2020-07-03T00:00:00"/>
  </r>
  <r>
    <x v="4"/>
    <n v="5"/>
    <s v="piece"/>
    <s v="Transparent tape, 1&quot;"/>
    <s v="n/a"/>
    <s v="n/a"/>
    <m/>
    <s v="for TESDA Regional Office supplies/materials for the 2nd quarter"/>
    <m/>
    <d v="2020-06-19T00:00:00"/>
    <s v="20-06-113"/>
    <n v="3"/>
    <d v="2020-06-23T00:00:00"/>
    <s v="GOLDCREST MARKETING CORPORATION"/>
    <s v="20-06-124"/>
    <d v="2020-06-23T00:00:00"/>
    <n v="15"/>
    <n v="75"/>
    <m/>
    <m/>
    <m/>
    <m/>
    <m/>
    <m/>
    <m/>
    <m/>
  </r>
  <r>
    <x v="4"/>
    <n v="20"/>
    <s v="pack"/>
    <s v="Signature sticky tab"/>
    <s v="n/a"/>
    <s v="n/a"/>
    <m/>
    <s v="for TESDA Regional Office supplies/materials for the 2nd quarter"/>
    <m/>
    <d v="2020-06-19T00:00:00"/>
    <s v="20-06-113"/>
    <n v="3"/>
    <d v="2020-06-23T00:00:00"/>
    <s v="GOLDCREST MARKETING CORPORATION"/>
    <s v="20-06-124"/>
    <d v="2020-06-23T00:00:00"/>
    <n v="30"/>
    <n v="600"/>
    <m/>
    <m/>
    <m/>
    <m/>
    <m/>
    <m/>
    <m/>
    <m/>
  </r>
  <r>
    <x v="4"/>
    <n v="150"/>
    <s v="pack"/>
    <s v="Rice, 5kilos/pack"/>
    <n v="44005"/>
    <n v="44009"/>
    <n v="150000"/>
    <s v="Launching of the Region 10 PRLEC on June 30, 2020 at Sitio, Kibulag, Lantud, Talakag, Bukidnon"/>
    <m/>
    <n v="44005"/>
    <s v="20-06-121"/>
    <n v="3"/>
    <n v="44008"/>
    <s v="ORORAMA SUPERCENTER"/>
    <s v="20-06-125"/>
    <d v="2020-06-26T00:00:00"/>
    <n v="294.85000000000002"/>
    <n v="44227.5"/>
    <m/>
    <m/>
    <m/>
    <m/>
    <m/>
    <m/>
    <m/>
    <m/>
  </r>
  <r>
    <x v="4"/>
    <n v="750"/>
    <s v="piece"/>
    <s v="Cornbeef, 160 grams"/>
    <n v="44005"/>
    <n v="44009"/>
    <m/>
    <s v="Launching of the Region 10 PRLEC on June 30, 2020 at Sitio, Kibulag, Lantud, Talakag, Bukidnon"/>
    <m/>
    <n v="44005"/>
    <s v="20-06-121"/>
    <n v="3"/>
    <n v="44008"/>
    <s v="ORORAMA SUPERCENTER"/>
    <s v="20-06-125"/>
    <d v="2020-06-26T00:00:00"/>
    <n v="37.299999999999997"/>
    <n v="27974.999999999996"/>
    <m/>
    <m/>
    <m/>
    <m/>
    <m/>
    <m/>
    <m/>
    <m/>
  </r>
  <r>
    <x v="4"/>
    <n v="750"/>
    <s v="piece"/>
    <s v="Sardines, 155 grams"/>
    <n v="44005"/>
    <n v="44009"/>
    <m/>
    <s v="Launching of the Region 10 PRLEC on June 30, 2020 at Sitio, Kibulag, Lantud, Talakag, Bukidnon"/>
    <m/>
    <n v="44005"/>
    <s v="20-06-121"/>
    <n v="3"/>
    <n v="44008"/>
    <s v="ORORAMA SUPERCENTER"/>
    <s v="20-06-125"/>
    <d v="2020-06-26T00:00:00"/>
    <n v="18.399999999999999"/>
    <n v="13799.999999999998"/>
    <m/>
    <m/>
    <m/>
    <m/>
    <m/>
    <m/>
    <m/>
    <m/>
  </r>
  <r>
    <x v="4"/>
    <n v="150"/>
    <s v="pack"/>
    <s v="Coffee, 3-in-1, 30sachet/pack"/>
    <n v="44005"/>
    <n v="44009"/>
    <m/>
    <s v="Launching of the Region 10 PRLEC on June 30, 2020 at Sitio, Kibulag, Lantud, Talakag, Bukidnon"/>
    <m/>
    <n v="44005"/>
    <s v="20-06-121"/>
    <n v="3"/>
    <n v="44008"/>
    <s v="ORORAMA SUPERCENTER"/>
    <s v="20-06-125"/>
    <d v="2020-06-26T00:00:00"/>
    <n v="180"/>
    <n v="27000"/>
    <m/>
    <m/>
    <m/>
    <m/>
    <m/>
    <m/>
    <m/>
    <m/>
  </r>
  <r>
    <x v="4"/>
    <n v="1500"/>
    <s v="pack"/>
    <s v="Milk, 33 grams"/>
    <n v="44005"/>
    <n v="44009"/>
    <m/>
    <s v="Launching of the Region 10 PRLEC on June 30, 2020 at Sitio, Kibulag, Lantud, Talakag, Bukidnon"/>
    <m/>
    <n v="44005"/>
    <s v="20-06-121"/>
    <n v="3"/>
    <n v="44008"/>
    <s v="ORORAMA SUPERCENTER"/>
    <s v="20-06-125"/>
    <d v="2020-06-26T00:00:00"/>
    <n v="9.3000000000000007"/>
    <n v="13950.000000000002"/>
    <m/>
    <m/>
    <m/>
    <m/>
    <m/>
    <m/>
    <m/>
    <m/>
  </r>
  <r>
    <x v="4"/>
    <n v="150"/>
    <s v="pack"/>
    <s v="Brown sugar, 1kilo/pack"/>
    <n v="44005"/>
    <n v="44009"/>
    <m/>
    <s v="Launching of the Region 10 PRLEC on June 30, 2020 at Sitio, Kibulag, Lantud, Talakag, Bukidnon"/>
    <m/>
    <n v="44005"/>
    <s v="20-06-121"/>
    <n v="3"/>
    <n v="44008"/>
    <s v="ORORAMA SUPERCENTER"/>
    <s v="20-06-125"/>
    <d v="2020-06-26T00:00:00"/>
    <n v="40.200000000000003"/>
    <n v="6030"/>
    <m/>
    <m/>
    <m/>
    <m/>
    <m/>
    <m/>
    <m/>
    <m/>
  </r>
  <r>
    <x v="4"/>
    <n v="750"/>
    <s v="pack"/>
    <s v="Noodles, 55 grams"/>
    <n v="44005"/>
    <n v="44009"/>
    <m/>
    <s v="Launching of the Region 10 PRLEC on June 30, 2020 at Sitio, Kibulag, Lantud, Talakag, Bukidnon"/>
    <m/>
    <n v="44005"/>
    <s v="20-06-121"/>
    <n v="3"/>
    <n v="44008"/>
    <s v="ORORAMA SUPERCENTER"/>
    <s v="20-06-125"/>
    <d v="2020-06-26T00:00:00"/>
    <n v="6.8"/>
    <n v="5100"/>
    <m/>
    <m/>
    <m/>
    <m/>
    <m/>
    <m/>
    <m/>
    <m/>
  </r>
  <r>
    <x v="4"/>
    <n v="150"/>
    <s v="bottle"/>
    <s v="Soy Sauce, 200ml "/>
    <n v="44005"/>
    <n v="44009"/>
    <m/>
    <s v="Launching of the Region 10 PRLEC on June 30, 2020 at Sitio, Kibulag, Lantud, Talakag, Bukidnon"/>
    <m/>
    <n v="44005"/>
    <s v="20-06-121"/>
    <n v="3"/>
    <n v="44008"/>
    <s v="ORORAMA SUPERCENTER"/>
    <s v="20-06-125"/>
    <d v="2020-06-26T00:00:00"/>
    <n v="9.1999999999999993"/>
    <n v="1380"/>
    <m/>
    <m/>
    <m/>
    <m/>
    <m/>
    <m/>
    <m/>
    <m/>
  </r>
  <r>
    <x v="4"/>
    <n v="150"/>
    <s v="bar"/>
    <s v="Detergent Bar, 360grams, white"/>
    <n v="44005"/>
    <n v="44009"/>
    <m/>
    <s v="Launching of the Region 10 PRLEC on June 30, 2020 at Sitio, Kibulag, Lantud, Talakag, Bukidnon"/>
    <m/>
    <n v="44005"/>
    <s v="20-06-121"/>
    <n v="3"/>
    <n v="44008"/>
    <s v="ORORAMA SUPERCENTER"/>
    <s v="20-06-125"/>
    <d v="2020-06-26T00:00:00"/>
    <n v="25"/>
    <n v="3750"/>
    <m/>
    <m/>
    <m/>
    <m/>
    <m/>
    <m/>
    <m/>
    <m/>
  </r>
  <r>
    <x v="4"/>
    <n v="150"/>
    <s v="bottle"/>
    <s v="Bathsoap, 85 grams"/>
    <n v="44005"/>
    <n v="44009"/>
    <m/>
    <s v="Launching of the Region 10 PRLEC on June 30, 2020 at Sitio, Kibulag, Lantud, Talakag, Bukidnon"/>
    <m/>
    <n v="44005"/>
    <s v="20-06-121"/>
    <n v="3"/>
    <n v="44008"/>
    <s v="ORORAMA SUPERCENTER"/>
    <s v="20-06-125"/>
    <d v="2020-06-26T00:00:00"/>
    <n v="30.1"/>
    <n v="4515"/>
    <m/>
    <m/>
    <m/>
    <m/>
    <m/>
    <m/>
    <m/>
    <m/>
  </r>
  <r>
    <x v="4"/>
    <n v="6"/>
    <s v="piece"/>
    <s v="Glass Cleaner, aerosol"/>
    <s v="n/a"/>
    <s v="n/a"/>
    <m/>
    <s v="for TESDA Regional Office supplies/materials for the 2nd quarter"/>
    <m/>
    <d v="2020-06-19T00:00:00"/>
    <s v="20-06-112"/>
    <n v="3"/>
    <d v="2020-06-24T00:00:00"/>
    <s v="ORORAMA SUPERCENTER"/>
    <s v="20-06-126"/>
    <d v="2020-06-24T00:00:00"/>
    <n v="136.25"/>
    <n v="817.5"/>
    <m/>
    <m/>
    <m/>
    <m/>
    <m/>
    <m/>
    <m/>
    <m/>
  </r>
  <r>
    <x v="4"/>
    <n v="20"/>
    <s v="piece"/>
    <s v="Cleanser, scouring powder, 350g min/can"/>
    <s v="n/a"/>
    <s v="n/a"/>
    <m/>
    <s v="for TESDA Regional Office supplies/materials for the 2nd quarter"/>
    <m/>
    <d v="2020-06-19T00:00:00"/>
    <s v="20-06-112"/>
    <n v="3"/>
    <d v="2020-06-24T00:00:00"/>
    <s v="ORORAMA SUPERCENTER"/>
    <s v="20-06-126"/>
    <d v="2020-06-24T00:00:00"/>
    <n v="24.95"/>
    <n v="499"/>
    <m/>
    <m/>
    <m/>
    <m/>
    <m/>
    <m/>
    <m/>
    <m/>
  </r>
  <r>
    <x v="4"/>
    <n v="20"/>
    <s v="piece"/>
    <s v="Cleanser, toilet bowl and urinal, 900ml-1000ml"/>
    <s v="n/a"/>
    <s v="n/a"/>
    <m/>
    <s v="for TESDA Regional Office supplies/materials for the 2nd quarter"/>
    <m/>
    <d v="2020-06-19T00:00:00"/>
    <s v="20-06-112"/>
    <n v="3"/>
    <d v="2020-06-24T00:00:00"/>
    <s v="ORORAMA SUPERCENTER"/>
    <s v="20-06-126"/>
    <d v="2020-06-24T00:00:00"/>
    <n v="115.5"/>
    <n v="2310"/>
    <m/>
    <m/>
    <m/>
    <m/>
    <m/>
    <m/>
    <m/>
    <m/>
  </r>
  <r>
    <x v="4"/>
    <n v="3"/>
    <s v="pack"/>
    <s v="Detergent Powder, 1kg"/>
    <s v="n/a"/>
    <s v="n/a"/>
    <m/>
    <s v="for TESDA Regional Office supplies/materials for the 2nd quarter"/>
    <m/>
    <d v="2020-06-19T00:00:00"/>
    <s v="20-06-112"/>
    <n v="3"/>
    <d v="2020-06-24T00:00:00"/>
    <s v="ORORAMA SUPERCENTER"/>
    <s v="20-06-126"/>
    <d v="2020-06-24T00:00:00"/>
    <n v="318.45"/>
    <n v="955.34999999999991"/>
    <m/>
    <m/>
    <m/>
    <m/>
    <m/>
    <m/>
    <m/>
    <m/>
  </r>
  <r>
    <x v="4"/>
    <n v="6"/>
    <s v="piece"/>
    <s v="Dishwashing Liquid, 1000ml"/>
    <s v="n/a"/>
    <s v="n/a"/>
    <m/>
    <s v="for TESDA Regional Office supplies/materials for the 2nd quarter"/>
    <m/>
    <d v="2020-06-19T00:00:00"/>
    <s v="20-06-112"/>
    <n v="3"/>
    <d v="2020-06-24T00:00:00"/>
    <s v="ORORAMA SUPERCENTER"/>
    <s v="20-06-126"/>
    <d v="2020-06-24T00:00:00"/>
    <n v="172.2"/>
    <n v="1033.1999999999998"/>
    <m/>
    <m/>
    <m/>
    <m/>
    <m/>
    <m/>
    <m/>
    <m/>
  </r>
  <r>
    <x v="4"/>
    <n v="20"/>
    <s v="piece"/>
    <s v="Disinfectant Spray, aerosol, 400-550g"/>
    <s v="n/a"/>
    <s v="n/a"/>
    <m/>
    <s v="for TESDA Regional Office supplies/materials for the 2nd quarter"/>
    <m/>
    <d v="2020-06-19T00:00:00"/>
    <s v="20-06-112"/>
    <n v="3"/>
    <d v="2020-06-24T00:00:00"/>
    <s v="ORORAMA SUPERCENTER"/>
    <s v="20-06-126"/>
    <d v="2020-06-24T00:00:00"/>
    <n v="280.25"/>
    <n v="5605"/>
    <m/>
    <m/>
    <m/>
    <m/>
    <m/>
    <m/>
    <m/>
    <m/>
  </r>
  <r>
    <x v="4"/>
    <n v="15"/>
    <s v="pack"/>
    <s v="Toilet tissue, 2-plys, 12 rolls/pack"/>
    <s v="n/a"/>
    <s v="n/a"/>
    <m/>
    <s v="for TESDA Regional Office supplies/materials for the 2nd quarter"/>
    <m/>
    <d v="2020-06-19T00:00:00"/>
    <s v="20-06-112"/>
    <n v="3"/>
    <d v="2020-06-24T00:00:00"/>
    <s v="ORORAMA SUPERCENTER"/>
    <s v="20-06-126"/>
    <d v="2020-06-24T00:00:00"/>
    <n v="164.35"/>
    <n v="2465.25"/>
    <m/>
    <m/>
    <m/>
    <m/>
    <m/>
    <m/>
    <m/>
    <m/>
  </r>
  <r>
    <x v="4"/>
    <n v="15"/>
    <s v="piece"/>
    <s v="Sponge, double with scouring pad &amp; foam"/>
    <s v="n/a"/>
    <s v="n/a"/>
    <m/>
    <s v="for TESDA Regional Office supplies/materials for the 2nd quarter"/>
    <m/>
    <d v="2020-06-19T00:00:00"/>
    <s v="20-06-112"/>
    <n v="3"/>
    <d v="2020-06-24T00:00:00"/>
    <s v=" "/>
    <s v="20-06-126"/>
    <d v="2020-06-24T00:00:00"/>
    <n v="35.950000000000003"/>
    <n v="539.25"/>
    <m/>
    <m/>
    <m/>
    <m/>
    <m/>
    <m/>
    <m/>
    <m/>
  </r>
  <r>
    <x v="11"/>
    <n v="1"/>
    <s v="lot"/>
    <s v="Cabinet Glass Installation, 35x112cm, 3pcs/cabinet, 4 cabinets, with glass lock"/>
    <s v="n/a"/>
    <s v="n/a"/>
    <m/>
    <s v="for repair and maintenance of Cabinet glass"/>
    <m/>
    <d v="2020-06-19T00:00:00"/>
    <s v="20-06-115"/>
    <n v="3"/>
    <d v="2020-06-24T00:00:00"/>
    <s v="BULUA GLASS AND ALUMINUM SUPPLY"/>
    <s v="20-06-127"/>
    <d v="2020-06-24T00:00:00"/>
    <n v="5600"/>
    <n v="5600"/>
    <d v="2020-06-25T00:00:00"/>
    <d v="2020-07-01T00:00:00"/>
    <d v="2020-07-01T00:00:00"/>
    <d v="2020-07-01T00:00:00"/>
    <d v="2020-07-01T00:00:00"/>
    <s v="20-07-092"/>
    <s v="N/A"/>
    <s v="N/A"/>
  </r>
  <r>
    <x v="5"/>
    <n v="1"/>
    <s v="lot"/>
    <s v="Window Tint "/>
    <s v="n/a"/>
    <s v="n/a"/>
    <m/>
    <s v="for vehicle Innova SJR 713"/>
    <m/>
    <d v="2020-06-25T00:00:00"/>
    <s v="20-06-126"/>
    <n v="3"/>
    <d v="2020-06-25T00:00:00"/>
    <s v="MICHIBA MARKETING"/>
    <s v="20-06-128"/>
    <d v="2020-06-25T00:00:00"/>
    <n v="8500"/>
    <n v="8500"/>
    <m/>
    <m/>
    <m/>
    <m/>
    <m/>
    <m/>
    <m/>
    <m/>
  </r>
  <r>
    <x v="4"/>
    <n v="1"/>
    <s v="piece"/>
    <s v="Brother Ink refill, BT6000, black"/>
    <s v="n/a"/>
    <s v="n/a"/>
    <m/>
    <s v="for TESDA Regional Office supplies/materials for the 2nd quarter"/>
    <m/>
    <d v="2020-06-19T00:00:00"/>
    <s v="20-06-114"/>
    <n v="3"/>
    <d v="2020-06-26T00:00:00"/>
    <s v="DATAWORLD COMPUTER CENTER"/>
    <s v="20-06-129"/>
    <d v="2020-06-26T00:00:00"/>
    <n v="400"/>
    <n v="400"/>
    <d v="2020-07-01T00:00:00"/>
    <d v="2020-07-07T00:00:00"/>
    <d v="2020-07-07T00:00:00"/>
    <d v="2020-07-07T00:00:00"/>
    <d v="2020-07-07T00:00:00"/>
    <s v="20-07-102"/>
    <n v="127428"/>
    <d v="2020-07-07T00:00:00"/>
  </r>
  <r>
    <x v="4"/>
    <n v="1"/>
    <s v="piece"/>
    <s v="Brother Ink refill, BT5000, cyan"/>
    <s v="n/a"/>
    <s v="n/a"/>
    <m/>
    <s v="for TESDA Regional Office supplies/materials for the 2nd quarter"/>
    <m/>
    <d v="2020-06-19T00:00:00"/>
    <s v="20-06-114"/>
    <n v="3"/>
    <d v="2020-06-26T00:00:00"/>
    <s v="DATAWORLD COMPUTER CENTER"/>
    <s v="20-06-129"/>
    <d v="2020-06-26T00:00:00"/>
    <n v="400"/>
    <n v="400"/>
    <d v="2020-07-01T00:00:00"/>
    <d v="2020-07-07T00:00:00"/>
    <d v="2020-07-07T00:00:00"/>
    <d v="2020-07-07T00:00:00"/>
    <d v="2020-07-07T00:00:00"/>
    <s v="20-07-102"/>
    <n v="127428"/>
    <d v="2020-07-07T00:00:00"/>
  </r>
  <r>
    <x v="4"/>
    <n v="1"/>
    <s v="piece"/>
    <s v="Brother Ink refill, BT5000, magenta"/>
    <s v="n/a"/>
    <s v="n/a"/>
    <m/>
    <s v="for TESDA Regional Office supplies/materials for the 2nd quarter"/>
    <m/>
    <d v="2020-06-19T00:00:00"/>
    <s v="20-06-114"/>
    <n v="3"/>
    <d v="2020-06-26T00:00:00"/>
    <s v="DATAWORLD COMPUTER CENTER"/>
    <s v="20-06-129"/>
    <d v="2020-06-26T00:00:00"/>
    <n v="400"/>
    <n v="400"/>
    <d v="2020-07-01T00:00:00"/>
    <d v="2020-07-07T00:00:00"/>
    <d v="2020-07-07T00:00:00"/>
    <d v="2020-07-07T00:00:00"/>
    <d v="2020-07-07T00:00:00"/>
    <s v="20-07-102"/>
    <n v="127428"/>
    <d v="2020-07-07T00:00:00"/>
  </r>
  <r>
    <x v="4"/>
    <n v="1"/>
    <s v="piece"/>
    <s v="Brother Ink refill, BT5000, yellow"/>
    <s v="n/a"/>
    <s v="n/a"/>
    <m/>
    <s v="for TESDA Regional Office supplies/materials for the 2nd quarter"/>
    <m/>
    <d v="2020-06-19T00:00:00"/>
    <s v="20-06-114"/>
    <n v="3"/>
    <d v="2020-06-26T00:00:00"/>
    <s v="DATAWORLD COMPUTER CENTER"/>
    <s v="20-06-129"/>
    <d v="2020-06-26T00:00:00"/>
    <n v="400"/>
    <n v="400"/>
    <d v="2020-07-01T00:00:00"/>
    <d v="2020-07-07T00:00:00"/>
    <d v="2020-07-07T00:00:00"/>
    <d v="2020-07-07T00:00:00"/>
    <d v="2020-07-07T00:00:00"/>
    <s v="20-07-102"/>
    <n v="127428"/>
    <d v="2020-07-07T00:00:00"/>
  </r>
  <r>
    <x v="4"/>
    <n v="1"/>
    <s v="piece"/>
    <s v="Toner for HP Colourjet Pro M254NW, black"/>
    <s v="n/a"/>
    <s v="n/a"/>
    <m/>
    <s v="for TESDA Regional Office supplies/materials for the 2nd quarter"/>
    <m/>
    <d v="2020-06-19T00:00:00"/>
    <s v="20-06-114"/>
    <n v="3"/>
    <d v="2020-06-26T00:00:00"/>
    <s v="COLUMBIA COMPUTER CENTER, INC."/>
    <s v="20-06-130"/>
    <d v="2020-06-26T00:00:00"/>
    <n v="3800"/>
    <n v="3800"/>
    <d v="3030-07-01T00:00:00"/>
    <d v="2020-07-28T00:00:00"/>
    <d v="2020-07-28T00:00:00"/>
    <d v="2020-07-28T00:00:00"/>
    <d v="2020-07-28T00:00:00"/>
    <s v="20-07-105"/>
    <n v="41781"/>
    <d v="2020-07-28T00:00:00"/>
  </r>
  <r>
    <x v="4"/>
    <n v="1"/>
    <s v="piece"/>
    <s v="Toner for HP Colourjet Pro M254NW, cyan"/>
    <s v="n/a"/>
    <s v="n/a"/>
    <m/>
    <s v="for TESDA Regional Office supplies/materials for the 2nd quarter"/>
    <m/>
    <d v="2020-06-19T00:00:00"/>
    <s v="20-06-114"/>
    <n v="3"/>
    <d v="2020-06-26T00:00:00"/>
    <s v="COLUMBIA COMPUTER CENTER, INC."/>
    <s v="20-06-130"/>
    <d v="2020-06-26T00:00:00"/>
    <n v="4460"/>
    <n v="4460"/>
    <d v="3030-07-01T00:00:00"/>
    <d v="2020-07-28T00:00:00"/>
    <d v="2020-07-28T00:00:00"/>
    <d v="2020-07-28T00:00:00"/>
    <d v="2020-07-28T00:00:00"/>
    <s v="20-07-105"/>
    <n v="41781"/>
    <d v="2020-07-28T00:00:00"/>
  </r>
  <r>
    <x v="4"/>
    <n v="1"/>
    <s v="piece"/>
    <s v="Toner for HP Colourjet Pro M254NW,magenta"/>
    <s v="n/a"/>
    <s v="n/a"/>
    <m/>
    <s v="for TESDA Regional Office supplies/materials for the 2nd quarter"/>
    <m/>
    <d v="2020-06-19T00:00:00"/>
    <s v="20-06-114"/>
    <n v="3"/>
    <d v="2020-06-26T00:00:00"/>
    <s v="COLUMBIA COMPUTER CENTER, INC."/>
    <s v="20-06-130"/>
    <d v="2020-06-26T00:00:00"/>
    <n v="4460"/>
    <n v="4460"/>
    <d v="3030-07-01T00:00:00"/>
    <d v="2020-07-28T00:00:00"/>
    <d v="2020-07-28T00:00:00"/>
    <d v="2020-07-28T00:00:00"/>
    <d v="2020-07-28T00:00:00"/>
    <s v="20-07-105"/>
    <n v="41781"/>
    <d v="2020-07-28T00:00:00"/>
  </r>
  <r>
    <x v="4"/>
    <n v="1"/>
    <s v="piece"/>
    <s v="Toner for HP Colourjet Pro M254NW, yellow"/>
    <s v="n/a"/>
    <s v="n/a"/>
    <m/>
    <s v="for TESDA Regional Office supplies/materials for the 2nd quarter"/>
    <m/>
    <d v="2020-06-19T00:00:00"/>
    <s v="20-06-114"/>
    <n v="3"/>
    <d v="2020-06-26T00:00:00"/>
    <s v="COLUMBIA COMPUTER CENTER, INC."/>
    <s v="20-06-130"/>
    <d v="2020-06-26T00:00:00"/>
    <n v="4460"/>
    <n v="4460"/>
    <d v="3030-07-01T00:00:00"/>
    <d v="2020-07-28T00:00:00"/>
    <d v="2020-07-28T00:00:00"/>
    <d v="2020-07-28T00:00:00"/>
    <d v="2020-07-28T00:00:00"/>
    <s v="20-07-105"/>
    <n v="41781"/>
    <d v="2020-07-28T00:00:00"/>
  </r>
  <r>
    <x v="4"/>
    <n v="2"/>
    <s v="piece"/>
    <s v="Epson ink, T6643, magenta"/>
    <s v="n/a"/>
    <s v="n/a"/>
    <m/>
    <s v="for TESDA Regional Office supplies/materials for the 2nd quarter"/>
    <m/>
    <d v="2020-06-19T00:00:00"/>
    <s v="20-06-114"/>
    <n v="3"/>
    <d v="2020-06-26T00:00:00"/>
    <s v="INTELISOFT MICROCOMPUTER SYSTEMS"/>
    <s v="20-06-131"/>
    <d v="2020-06-26T00:00:00"/>
    <n v="307"/>
    <n v="614"/>
    <m/>
    <m/>
    <m/>
    <m/>
    <m/>
    <m/>
    <m/>
    <m/>
  </r>
  <r>
    <x v="4"/>
    <n v="2"/>
    <s v="piece"/>
    <s v="Epson ink, T6644, yellow"/>
    <s v="n/a"/>
    <s v="n/a"/>
    <m/>
    <s v="for TESDA Regional Office supplies/materials for the 2nd quarter"/>
    <m/>
    <d v="2020-06-19T00:00:00"/>
    <s v="20-06-114"/>
    <n v="3"/>
    <d v="2020-06-26T00:00:00"/>
    <s v="INTELISOFT MICROCOMPUTER SYSTEMS"/>
    <s v="20-06-131"/>
    <d v="2020-06-26T00:00:00"/>
    <n v="307"/>
    <n v="614"/>
    <m/>
    <m/>
    <m/>
    <m/>
    <m/>
    <m/>
    <m/>
    <m/>
  </r>
  <r>
    <x v="4"/>
    <n v="6"/>
    <s v="piece"/>
    <s v="Canon Ink C726"/>
    <s v="n/a"/>
    <s v="n/a"/>
    <m/>
    <s v="for TESDA Regional Office supplies/materials for the 2nd quarter"/>
    <m/>
    <d v="2020-06-19T00:00:00"/>
    <s v="20-06-114"/>
    <n v="3"/>
    <d v="2020-06-26T00:00:00"/>
    <s v="INTELISOFT MICROCOMPUTER SYSTEMS"/>
    <s v="20-06-131"/>
    <d v="2020-06-26T00:00:00"/>
    <n v="784"/>
    <n v="4704"/>
    <m/>
    <m/>
    <m/>
    <m/>
    <m/>
    <m/>
    <m/>
    <m/>
  </r>
  <r>
    <x v="4"/>
    <n v="1"/>
    <s v="piece"/>
    <s v="Canon Ink M726"/>
    <s v="n/a"/>
    <s v="n/a"/>
    <m/>
    <s v="for TESDA Regional Office supplies/materials for the 2nd quarter"/>
    <m/>
    <d v="2020-06-19T00:00:00"/>
    <s v="20-06-114"/>
    <n v="3"/>
    <d v="2020-06-26T00:00:00"/>
    <s v="INTELISOFT MICROCOMPUTER SYSTEMS"/>
    <s v="20-06-131"/>
    <d v="2020-06-26T00:00:00"/>
    <n v="784"/>
    <n v="784"/>
    <m/>
    <m/>
    <m/>
    <m/>
    <m/>
    <m/>
    <m/>
    <m/>
  </r>
  <r>
    <x v="4"/>
    <n v="1"/>
    <s v="piece"/>
    <s v="Canon Ink PGBk725"/>
    <s v="n/a"/>
    <s v="n/a"/>
    <m/>
    <s v="for TESDA Regional Office supplies/materials for the 2nd quarter"/>
    <m/>
    <d v="2020-06-19T00:00:00"/>
    <s v="20-06-114"/>
    <n v="3"/>
    <d v="2020-06-26T00:00:00"/>
    <s v="INTELISOFT MICROCOMPUTER SYSTEMS"/>
    <s v="20-06-131"/>
    <d v="2020-06-26T00:00:00"/>
    <n v="784"/>
    <n v="784"/>
    <m/>
    <m/>
    <m/>
    <m/>
    <m/>
    <m/>
    <m/>
    <m/>
  </r>
  <r>
    <x v="11"/>
    <n v="1"/>
    <s v="lot"/>
    <s v="Supply/delivery and installation of office cubicles with the following specifications"/>
    <d v="2020-06-22T00:00:00"/>
    <d v="2020-06-26T00:00:00"/>
    <n v="450000"/>
    <s v="Installation of Office cubicles in compliance to health protocols brought about by COVID pandemic"/>
    <m/>
    <d v="2020-06-22T00:00:00"/>
    <s v="20-06-120"/>
    <n v="3"/>
    <d v="2020-06-26T00:00:00"/>
    <s v="DIAL@ DOOR CORP."/>
    <s v="20-06-132"/>
    <d v="2020-06-26T00:00:00"/>
    <n v="428920"/>
    <n v="428920"/>
    <d v="2020-07-06T00:00:00"/>
    <d v="2020-07-21T00:00:00"/>
    <d v="2020-07-21T00:00:00"/>
    <d v="2020-07-21T00:00:00"/>
    <d v="2020-07-21T00:00:00"/>
    <s v="20-07-108"/>
    <n v="15552"/>
    <d v="2020-07-21T00:00:00"/>
  </r>
  <r>
    <x v="5"/>
    <n v="1"/>
    <s v="lot"/>
    <s v="Supply materials and labor service for the repair of office vehicle for change oil "/>
    <s v="n/a"/>
    <s v="n/a"/>
    <m/>
    <s v="for repair and maintenance of vehicle Innova SJR 713"/>
    <m/>
    <d v="2020-06-25T00:00:00"/>
    <s v="20-06-125"/>
    <n v="3"/>
    <d v="2020-06-26T00:00:00"/>
    <s v="PPA-2 CALTEX STATION"/>
    <s v="20-06-133"/>
    <d v="2020-06-26T00:00:00"/>
    <n v="4338.7"/>
    <n v="4338.7"/>
    <m/>
    <m/>
    <m/>
    <m/>
    <m/>
    <m/>
    <m/>
    <m/>
  </r>
  <r>
    <x v="11"/>
    <n v="1"/>
    <s v="lot"/>
    <s v="Labor services for the construction of rooftop shed and repair of canopy &amp; Stairs"/>
    <s v="n/a"/>
    <s v="n/a"/>
    <m/>
    <s v="Construction of Rooftop Shed and Repair of Canopy and Stairs"/>
    <m/>
    <d v="2020-06-25T00:00:00"/>
    <s v="20-06-124"/>
    <n v="3"/>
    <d v="2020-07-02T00:00:00"/>
    <s v="MICHAEL Y. GALCERAN"/>
    <s v="20-07-134"/>
    <d v="2020-07-02T00:00:00"/>
    <n v="15000"/>
    <n v="15000"/>
    <m/>
    <m/>
    <m/>
    <m/>
    <m/>
    <m/>
    <m/>
    <m/>
  </r>
  <r>
    <x v="11"/>
    <n v="1"/>
    <s v="pcs"/>
    <s v="Angle Bar (2” x 2” x 4mm) – 6m"/>
    <s v="n/a"/>
    <s v="n/a"/>
    <n v="25370"/>
    <s v="Construction of Rooftop Shed and Repair of Canopy and Stairs"/>
    <m/>
    <d v="2020-06-25T00:00:00"/>
    <s v="20-06-123"/>
    <n v="3"/>
    <d v="2020-07-08T00:00:00"/>
    <s v="CDH DIAMOND HARDWARE, INC."/>
    <s v="20-07-135"/>
    <d v="2020-07-08T00:00:00"/>
    <n v="910"/>
    <n v="910"/>
    <d v="2020-07-16T00:00:00"/>
    <d v="2020-07-16T00:00:00"/>
    <d v="2020-07-16T00:00:00"/>
    <d v="2020-07-16T00:00:00"/>
    <d v="2020-07-16T00:00:00"/>
    <s v="20-07-095"/>
    <s v="238"/>
    <d v="2020-07-16T00:00:00"/>
  </r>
  <r>
    <x v="11"/>
    <n v="1"/>
    <s v="pcs"/>
    <s v="Angle Bar (2” x 2” x 5mm) – 6m"/>
    <s v="n/a"/>
    <s v="n/a"/>
    <m/>
    <s v="Construction of Rooftop Shed and Repair of Canopy and Stairs"/>
    <m/>
    <d v="2020-06-25T00:00:00"/>
    <s v="20-06-123"/>
    <n v="3"/>
    <d v="2020-07-08T00:00:00"/>
    <s v="CDH DIAMOND HARDWARE, INC."/>
    <s v="20-07-135"/>
    <d v="2020-07-08T00:00:00"/>
    <n v="1055"/>
    <n v="1055"/>
    <d v="2020-07-16T00:00:00"/>
    <d v="2020-07-16T00:00:00"/>
    <d v="2020-07-16T00:00:00"/>
    <d v="2020-07-16T00:00:00"/>
    <d v="2020-07-16T00:00:00"/>
    <s v="20-07-095"/>
    <s v="238"/>
    <d v="2020-07-16T00:00:00"/>
  </r>
  <r>
    <x v="11"/>
    <n v="3"/>
    <s v="pcs"/>
    <s v="B.I C-Purlins (2” x 4” x 1.5mm) – 6m"/>
    <s v="n/a"/>
    <s v="n/a"/>
    <m/>
    <s v="Construction of Rooftop Shed and Repair of Canopy and Stairs"/>
    <m/>
    <d v="2020-06-25T00:00:00"/>
    <s v="20-06-123"/>
    <n v="3"/>
    <d v="2020-07-08T00:00:00"/>
    <s v="CDH DIAMOND HARDWARE, INC."/>
    <s v="20-07-135"/>
    <d v="2020-07-08T00:00:00"/>
    <n v="655"/>
    <n v="1965"/>
    <d v="2020-07-16T00:00:00"/>
    <d v="2020-07-16T00:00:00"/>
    <d v="2020-07-16T00:00:00"/>
    <d v="2020-07-16T00:00:00"/>
    <d v="2020-07-16T00:00:00"/>
    <s v="20-07-095"/>
    <s v="238"/>
    <d v="2020-07-16T00:00:00"/>
  </r>
  <r>
    <x v="11"/>
    <n v="1"/>
    <s v="box"/>
    <s v="Blind Rivets (1/8” x 1/2”)"/>
    <s v="n/a"/>
    <s v="n/a"/>
    <m/>
    <s v="Construction of Rooftop Shed and Repair of Canopy and Stairs"/>
    <m/>
    <d v="2020-06-25T00:00:00"/>
    <s v="20-06-123"/>
    <n v="3"/>
    <d v="2020-07-08T00:00:00"/>
    <s v="CDH DIAMOND HARDWARE, INC."/>
    <s v="20-07-135"/>
    <d v="2020-07-08T00:00:00"/>
    <n v="240"/>
    <n v="240"/>
    <d v="2020-07-16T00:00:00"/>
    <d v="2020-07-16T00:00:00"/>
    <d v="2020-07-16T00:00:00"/>
    <d v="2020-07-16T00:00:00"/>
    <d v="2020-07-16T00:00:00"/>
    <s v="20-07-095"/>
    <s v="238"/>
    <d v="2020-07-16T00:00:00"/>
  </r>
  <r>
    <x v="11"/>
    <n v="7"/>
    <s v="sheets"/>
    <s v="G.I Corrugated Sheet (3’ x 10’ x 0.3mm)"/>
    <s v="n/a"/>
    <s v="n/a"/>
    <m/>
    <s v="Construction of Rooftop Shed and Repair of Canopy and Stairs"/>
    <m/>
    <d v="2020-06-25T00:00:00"/>
    <s v="20-06-123"/>
    <n v="3"/>
    <n v="44020"/>
    <s v="CDH DIAMOND HARDWARE, INC."/>
    <s v="20-07-135"/>
    <d v="2020-07-08T00:00:00"/>
    <n v="276"/>
    <n v="1932"/>
    <d v="2020-07-16T00:00:00"/>
    <d v="2020-07-16T00:00:00"/>
    <d v="2020-07-16T00:00:00"/>
    <d v="2020-07-16T00:00:00"/>
    <d v="2020-07-16T00:00:00"/>
    <s v="20-07-095"/>
    <s v="238"/>
    <d v="2020-07-16T00:00:00"/>
  </r>
  <r>
    <x v="11"/>
    <n v="1"/>
    <s v="pcs"/>
    <s v="G.I Pipe S40 (1 1/2” ø)"/>
    <s v="n/a"/>
    <s v="n/a"/>
    <m/>
    <s v="Construction of Rooftop Shed and Repair of Canopy and Stairs"/>
    <m/>
    <d v="2020-06-25T00:00:00"/>
    <s v="20-06-123"/>
    <n v="3"/>
    <d v="2020-07-08T00:00:00"/>
    <s v="CDH DIAMOND HARDWARE, INC."/>
    <s v="20-07-135"/>
    <d v="2020-07-08T00:00:00"/>
    <n v="1120"/>
    <n v="1120"/>
    <d v="2020-07-16T00:00:00"/>
    <d v="2020-07-16T00:00:00"/>
    <d v="2020-07-16T00:00:00"/>
    <d v="2020-07-16T00:00:00"/>
    <d v="2020-07-16T00:00:00"/>
    <s v="20-07-095"/>
    <s v="238"/>
    <d v="2020-07-16T00:00:00"/>
  </r>
  <r>
    <x v="11"/>
    <n v="2"/>
    <s v="set"/>
    <s v="Nylon (3mm x 15m)"/>
    <s v="n/a"/>
    <s v="n/a"/>
    <m/>
    <s v="Construction of Rooftop Shed and Repair of Canopy and Stairs"/>
    <m/>
    <d v="2020-06-25T00:00:00"/>
    <s v="20-06-123"/>
    <n v="3"/>
    <d v="2020-07-08T00:00:00"/>
    <s v="CDH DIAMOND HARDWARE, INC."/>
    <s v="20-07-135"/>
    <d v="2020-07-08T00:00:00"/>
    <n v="25"/>
    <n v="50"/>
    <d v="2020-07-16T00:00:00"/>
    <d v="2020-07-16T00:00:00"/>
    <d v="2020-07-16T00:00:00"/>
    <d v="2020-07-16T00:00:00"/>
    <d v="2020-07-16T00:00:00"/>
    <s v="20-07-095"/>
    <s v="238"/>
    <d v="2020-07-16T00:00:00"/>
  </r>
  <r>
    <x v="11"/>
    <n v="1"/>
    <s v="pcs"/>
    <s v="Caulking Gun"/>
    <s v="n/a"/>
    <s v="n/a"/>
    <m/>
    <s v="Construction of Rooftop Shed and Repair of Canopy and Stairs"/>
    <m/>
    <d v="2020-06-25T00:00:00"/>
    <s v="20-06-123"/>
    <n v="3"/>
    <d v="2020-07-08T00:00:00"/>
    <s v="NEW CAGAYAN UNIVERSAL HARDWARE, INC."/>
    <s v="20-07-136"/>
    <d v="2020-07-08T00:00:00"/>
    <n v="150"/>
    <n v="150"/>
    <d v="2020-07-15T00:00:00"/>
    <d v="2020-07-15T00:00:00"/>
    <d v="2020-07-15T00:00:00"/>
    <d v="2020-07-15T00:00:00"/>
    <d v="2020-07-15T00:00:00"/>
    <s v="20-07-091"/>
    <n v="138772"/>
    <d v="2020-07-15T00:00:00"/>
  </r>
  <r>
    <x v="11"/>
    <n v="2"/>
    <s v="pcs"/>
    <s v="Cutting Disc 4”"/>
    <s v="n/a"/>
    <s v="n/a"/>
    <m/>
    <s v="Construction of Rooftop Shed and Repair of Canopy and Stairs"/>
    <m/>
    <d v="2020-06-25T00:00:00"/>
    <s v="20-06-123"/>
    <n v="3"/>
    <n v="44020"/>
    <s v="NEW CAGAYAN UNIVERSAL HARDWARE, INC."/>
    <s v="20-07-136"/>
    <d v="2020-07-08T00:00:00"/>
    <n v="50"/>
    <n v="100"/>
    <d v="2020-07-15T00:00:00"/>
    <d v="2020-07-15T00:00:00"/>
    <d v="2020-07-15T00:00:00"/>
    <d v="2020-07-15T00:00:00"/>
    <d v="2020-07-15T00:00:00"/>
    <s v="20-07-091"/>
    <n v="138772"/>
    <d v="2020-07-15T00:00:00"/>
  </r>
  <r>
    <x v="11"/>
    <n v="12"/>
    <s v="pcs"/>
    <s v="Expansion Bolt Set (1/2” x 3”)"/>
    <s v="n/a"/>
    <s v="n/a"/>
    <m/>
    <s v="Construction of Rooftop Shed and Repair of Canopy and Stairs"/>
    <m/>
    <d v="2020-06-25T00:00:00"/>
    <s v="20-06-123"/>
    <n v="3"/>
    <d v="2020-07-08T00:00:00"/>
    <s v="NEW CAGAYAN UNIVERSAL HARDWARE, INC."/>
    <s v="20-07-136"/>
    <d v="2020-07-08T00:00:00"/>
    <n v="33"/>
    <n v="396"/>
    <d v="2020-07-15T00:00:00"/>
    <d v="2020-07-15T00:00:00"/>
    <d v="2020-07-15T00:00:00"/>
    <d v="2020-07-15T00:00:00"/>
    <d v="2020-07-15T00:00:00"/>
    <s v="20-07-091"/>
    <n v="138772"/>
    <d v="2020-07-15T00:00:00"/>
  </r>
  <r>
    <x v="11"/>
    <n v="34"/>
    <s v="pcs"/>
    <s v="Galvanized Hook Bolt/J-Bolt (2” x 50mm)"/>
    <s v="n/a"/>
    <s v="n/a"/>
    <m/>
    <s v="Construction of Rooftop Shed and Repair of Canopy and Stairs"/>
    <m/>
    <d v="2020-06-25T00:00:00"/>
    <s v="20-06-123"/>
    <n v="3"/>
    <d v="2020-07-08T00:00:00"/>
    <s v="NEW CAGAYAN UNIVERSAL HARDWARE, INC."/>
    <s v="20-07-136"/>
    <d v="2020-07-08T00:00:00"/>
    <n v="4.5"/>
    <n v="153"/>
    <d v="2020-07-15T00:00:00"/>
    <d v="2020-07-15T00:00:00"/>
    <d v="2020-07-15T00:00:00"/>
    <d v="2020-07-15T00:00:00"/>
    <d v="2020-07-15T00:00:00"/>
    <s v="20-07-091"/>
    <n v="138772"/>
    <d v="2020-07-15T00:00:00"/>
  </r>
  <r>
    <x v="11"/>
    <n v="2"/>
    <s v="pcs"/>
    <s v="Grinding Disc 4”"/>
    <s v="n/a"/>
    <s v="n/a"/>
    <m/>
    <s v="Construction of Rooftop Shed and Repair of Canopy and Stairs"/>
    <m/>
    <d v="2020-06-25T00:00:00"/>
    <s v="20-06-123"/>
    <n v="3"/>
    <d v="2020-07-08T00:00:00"/>
    <s v="NEW CAGAYAN UNIVERSAL HARDWARE, INC."/>
    <s v="20-07-136"/>
    <d v="2020-07-08T00:00:00"/>
    <n v="50"/>
    <n v="100"/>
    <d v="2020-07-15T00:00:00"/>
    <d v="2020-07-15T00:00:00"/>
    <d v="2020-07-15T00:00:00"/>
    <d v="2020-07-15T00:00:00"/>
    <d v="2020-07-15T00:00:00"/>
    <s v="20-07-091"/>
    <n v="138772"/>
    <d v="2020-07-15T00:00:00"/>
  </r>
  <r>
    <x v="11"/>
    <n v="2"/>
    <s v="pcs"/>
    <s v="Paint Brush 2”"/>
    <s v="n/a"/>
    <s v="n/a"/>
    <m/>
    <s v="Construction of Rooftop Shed and Repair of Canopy and Stairs"/>
    <m/>
    <d v="2020-06-25T00:00:00"/>
    <s v="20-06-123"/>
    <n v="3"/>
    <d v="2020-07-08T00:00:00"/>
    <s v="NEW CAGAYAN UNIVERSAL HARDWARE, INC."/>
    <s v="20-07-136"/>
    <d v="2020-07-08T00:00:00"/>
    <n v="30"/>
    <n v="60"/>
    <d v="2020-07-15T00:00:00"/>
    <d v="2020-07-15T00:00:00"/>
    <d v="2020-07-15T00:00:00"/>
    <d v="2020-07-15T00:00:00"/>
    <d v="2020-07-15T00:00:00"/>
    <s v="20-07-091"/>
    <n v="138772"/>
    <d v="2020-07-15T00:00:00"/>
  </r>
  <r>
    <x v="11"/>
    <n v="1"/>
    <s v="gal"/>
    <s v="Paint Primer"/>
    <s v="n/a"/>
    <s v="n/a"/>
    <m/>
    <s v="Construction of Rooftop Shed and Repair of Canopy and Stairs"/>
    <m/>
    <d v="2020-06-25T00:00:00"/>
    <s v="20-06-123"/>
    <n v="3"/>
    <d v="2020-07-08T00:00:00"/>
    <s v="NEW CAGAYAN UNIVERSAL HARDWARE, INC."/>
    <s v="20-07-136"/>
    <d v="2020-07-08T00:00:00"/>
    <n v="390"/>
    <n v="390"/>
    <d v="2020-07-15T00:00:00"/>
    <d v="2020-07-15T00:00:00"/>
    <d v="2020-07-15T00:00:00"/>
    <d v="2020-07-15T00:00:00"/>
    <d v="2020-07-15T00:00:00"/>
    <s v="20-07-091"/>
    <n v="138772"/>
    <d v="2020-07-15T00:00:00"/>
  </r>
  <r>
    <x v="11"/>
    <n v="1"/>
    <s v="gal"/>
    <s v="Paint Gray"/>
    <s v="n/a"/>
    <s v="n/a"/>
    <m/>
    <s v="Construction of Rooftop Shed and Repair of Canopy and Stairs"/>
    <m/>
    <d v="2020-06-25T00:00:00"/>
    <s v="20-06-123"/>
    <n v="3"/>
    <n v="44020"/>
    <s v="NEW CAGAYAN UNIVERSAL HARDWARE, INC."/>
    <s v="20-07-136"/>
    <d v="2020-07-08T00:00:00"/>
    <n v="520"/>
    <n v="520"/>
    <d v="2020-07-15T00:00:00"/>
    <d v="2020-07-15T00:00:00"/>
    <d v="2020-07-15T00:00:00"/>
    <d v="2020-07-15T00:00:00"/>
    <d v="2020-07-15T00:00:00"/>
    <s v="20-07-091"/>
    <n v="138772"/>
    <d v="2020-07-15T00:00:00"/>
  </r>
  <r>
    <x v="11"/>
    <n v="1"/>
    <s v="liter"/>
    <s v="Paint Thinner"/>
    <s v="n/a"/>
    <s v="n/a"/>
    <m/>
    <s v="Construction of Rooftop Shed and Repair of Canopy and Stairs"/>
    <m/>
    <d v="2020-06-25T00:00:00"/>
    <s v="20-06-123"/>
    <n v="3"/>
    <n v="44020"/>
    <s v="NEW CAGAYAN UNIVERSAL HARDWARE, INC."/>
    <s v="20-07-136"/>
    <d v="2020-07-08T00:00:00"/>
    <n v="105"/>
    <n v="105"/>
    <d v="2020-07-15T00:00:00"/>
    <d v="2020-07-15T00:00:00"/>
    <d v="2020-07-15T00:00:00"/>
    <d v="2020-07-15T00:00:00"/>
    <d v="2020-07-15T00:00:00"/>
    <s v="20-07-091"/>
    <n v="138772"/>
    <d v="2020-07-15T00:00:00"/>
  </r>
  <r>
    <x v="11"/>
    <n v="2"/>
    <s v="tube"/>
    <s v="Roofing Sealant Silicon"/>
    <s v="n/a"/>
    <s v="n/a"/>
    <m/>
    <s v="Construction of Rooftop Shed and Repair of Canopy and Stairs"/>
    <m/>
    <d v="2020-06-25T00:00:00"/>
    <s v="20-06-123"/>
    <n v="3"/>
    <n v="44020"/>
    <s v="NEW CAGAYAN UNIVERSAL HARDWARE, INC."/>
    <s v="20-07-136"/>
    <d v="2020-07-08T00:00:00"/>
    <n v="200"/>
    <n v="400"/>
    <d v="2020-07-15T00:00:00"/>
    <d v="2020-07-15T00:00:00"/>
    <d v="2020-07-15T00:00:00"/>
    <d v="2020-07-15T00:00:00"/>
    <d v="2020-07-15T00:00:00"/>
    <s v="20-07-091"/>
    <n v="138772"/>
    <d v="2020-07-15T00:00:00"/>
  </r>
  <r>
    <x v="11"/>
    <n v="1"/>
    <s v="box"/>
    <s v="Welding Rod (3.2mm, #12) (10kg/box)"/>
    <s v="n/a"/>
    <s v="n/a"/>
    <m/>
    <s v="Construction of Rooftop Shed and Repair of Canopy and Stairs"/>
    <m/>
    <d v="2020-06-25T00:00:00"/>
    <s v="20-06-123"/>
    <n v="3"/>
    <n v="44020"/>
    <s v="NEW CAGAYAN UNIVERSAL HARDWARE, INC."/>
    <s v="20-07-136"/>
    <d v="2020-07-08T00:00:00"/>
    <n v="1350"/>
    <n v="1350"/>
    <d v="2020-07-15T00:00:00"/>
    <d v="2020-07-15T00:00:00"/>
    <d v="2020-07-15T00:00:00"/>
    <d v="2020-07-15T00:00:00"/>
    <d v="2020-07-15T00:00:00"/>
    <s v="20-07-091"/>
    <n v="138772"/>
    <d v="2020-07-15T00:00:00"/>
  </r>
  <r>
    <x v="0"/>
    <n v="35"/>
    <s v="pax"/>
    <s v="Lunch"/>
    <s v="n/a"/>
    <s v="n/a"/>
    <m/>
    <s v="Send-off and turn-over ceremony on July 8, 2020 (PD Lopez and PD Rasul"/>
    <m/>
    <d v="2020-07-08T00:00:00"/>
    <s v="20-07-132"/>
    <n v="3"/>
    <d v="2020-07-08T00:00:00"/>
    <s v="KAABAG SA PAG-USWAG SERVICE COOPERATIVE"/>
    <s v="20-07-137"/>
    <d v="2020-07-08T00:00:00"/>
    <n v="300"/>
    <n v="10500"/>
    <m/>
    <m/>
    <m/>
    <m/>
    <m/>
    <m/>
    <m/>
    <m/>
  </r>
  <r>
    <x v="10"/>
    <n v="2"/>
    <s v="unit"/>
    <s v="High Speed Scanner, automatic document scanner w/ high speed USB interface, Window Office Compatible, 2-sided (duplex) scanning, color processing, ADF up to 50 pages, legal size, BROTHER ADS-2400N"/>
    <d v="2020-06-29T00:00:00"/>
    <d v="2020-07-03T00:00:00"/>
    <n v="54000"/>
    <s v="Installation of Connect-Communicate-Control Command Center in response to the TESDA Memorandum No. 198 "/>
    <m/>
    <d v="2020-06-29T00:00:00"/>
    <s v="20-07-128"/>
    <n v="4"/>
    <d v="2020-07-09T00:00:00"/>
    <s v="OCTAGON COMPUTER SUPERSTORE"/>
    <s v="20-07-138"/>
    <d v="2020-07-09T00:00:00"/>
    <n v="24990"/>
    <n v="49980"/>
    <d v="2020-07-15T00:00:00"/>
    <d v="2020-07-28T00:00:00"/>
    <d v="2020-07-28T00:00:00"/>
    <d v="2020-07-28T00:00:00"/>
    <d v="2020-07-28T00:00:00"/>
    <s v="20-07-101"/>
    <n v="263064"/>
    <d v="2020-07-28T00:00:00"/>
  </r>
  <r>
    <x v="6"/>
    <n v="1"/>
    <s v="unit"/>
    <s v="Supply/ delivery and installation of 3Tons Split Type Aircon, floor mounted"/>
    <d v="2020-07-03T00:00:00"/>
    <d v="2020-07-08T00:00:00"/>
    <m/>
    <s v="Upgrade of TESDA Regional Office 10 to support infrastructure requirements related to the &quot;New Normal&quot; "/>
    <m/>
    <d v="2020-07-02T00:00:00"/>
    <s v="20-07-129"/>
    <n v="4"/>
    <d v="2020-07-09T00:00:00"/>
    <s v="INTELLIAIRE REFRIGERATION AND AIRCONDITIONING CORP."/>
    <s v="20-07-139"/>
    <d v="2020-07-09T00:00:00"/>
    <n v="82100"/>
    <n v="82100"/>
    <m/>
    <m/>
    <m/>
    <m/>
    <m/>
    <m/>
    <m/>
    <m/>
  </r>
  <r>
    <x v="6"/>
    <n v="2"/>
    <s v="unit"/>
    <s v="Supply/ delivery and installation of 2HP Widow Type Aircon"/>
    <d v="2020-07-03T00:00:00"/>
    <d v="2020-07-08T00:00:00"/>
    <m/>
    <s v="Upgrade of TESDA Regional Office 10 to support infrastructure requirements related to the &quot;New Normal&quot; "/>
    <m/>
    <d v="2020-07-02T00:00:00"/>
    <s v="20-07-129"/>
    <n v="4"/>
    <d v="2020-07-09T00:00:00"/>
    <s v="INTELLIAIRE REFRIGERATION AND AIRCONDITIONING CORP."/>
    <s v="20-07-139"/>
    <d v="2020-07-09T00:00:00"/>
    <n v="25265"/>
    <n v="50530"/>
    <m/>
    <m/>
    <m/>
    <m/>
    <m/>
    <m/>
    <m/>
    <m/>
  </r>
  <r>
    <x v="6"/>
    <n v="2"/>
    <s v="unit"/>
    <s v="LED TV, flat, UHD, 220v, with USB, HDMI, 65 inches"/>
    <d v="2020-06-29T00:00:00"/>
    <d v="2020-07-02T00:00:00"/>
    <n v="100000"/>
    <s v="Installation of Connect-Communicate-Control Command Center in response to the TESDA Memorandum No. 198 "/>
    <m/>
    <d v="2020-06-29T00:00:00"/>
    <s v="20-06-127"/>
    <n v="3"/>
    <d v="2020-07-09T00:00:00"/>
    <s v="QUALITY APPLIANCE PLAZA, INC."/>
    <s v="20-07-140"/>
    <d v="2020-07-09T00:00:00"/>
    <n v="44990"/>
    <n v="89980"/>
    <d v="2020-07-27T00:00:00"/>
    <d v="2020-08-26T00:00:00"/>
    <d v="2020-08-26T00:00:00"/>
    <d v="2020-08-26T00:00:00"/>
    <d v="2020-08-26T00:00:00"/>
    <s v="20-09-120"/>
    <s v="42990 / 43692"/>
    <s v="7/27/2020 &amp; 8/26/2020"/>
  </r>
  <r>
    <x v="13"/>
    <n v="1"/>
    <s v="lot"/>
    <s v="Removal and reinstallation of Solar Panels"/>
    <s v="n/a"/>
    <s v="n/a"/>
    <n v="5000"/>
    <s v="Repair and maintenance of TESDA Office Building Rooftop "/>
    <m/>
    <d v="2020-07-13T00:00:00"/>
    <s v="20-07-128"/>
    <n v="1"/>
    <d v="2020-07-13T00:00:00"/>
    <s v="GREENERGY DEVELOPMENT CORP."/>
    <s v="20-07-141"/>
    <d v="2020-07-13T00:00:00"/>
    <n v="5000"/>
    <n v="5000"/>
    <m/>
    <m/>
    <m/>
    <m/>
    <m/>
    <m/>
    <m/>
    <m/>
  </r>
  <r>
    <x v="5"/>
    <n v="1"/>
    <s v="lot"/>
    <s v="Supply materials and labor service for the repair of office vehicle airconditioner"/>
    <s v="n/a"/>
    <s v="n/a"/>
    <m/>
    <s v="for repair of airconditioner of vehicle Innova SJR 713"/>
    <m/>
    <d v="2020-07-13T00:00:00"/>
    <s v="20-07-134"/>
    <n v="3"/>
    <d v="2020-07-13T00:00:00"/>
    <s v="SOLFRONE CAR AIRCON PARTS SUPPLY"/>
    <s v="20-07-142"/>
    <d v="2020-07-13T00:00:00"/>
    <n v="23750"/>
    <n v="23750"/>
    <m/>
    <m/>
    <m/>
    <m/>
    <m/>
    <m/>
    <m/>
    <m/>
  </r>
  <r>
    <x v="4"/>
    <n v="1"/>
    <s v="unit"/>
    <s v="Printer, all-in-one, ink-tank, refillable"/>
    <s v="n/a"/>
    <s v="n/a"/>
    <m/>
    <s v="for FASD Chief use"/>
    <m/>
    <d v="2020-07-10T00:00:00"/>
    <s v="20-07-133"/>
    <n v="3"/>
    <d v="2020-07-13T00:00:00"/>
    <s v="COLUMBIA COMPUTER CENTER, INC."/>
    <s v="20-07-143"/>
    <d v="2020-07-13T00:00:00"/>
    <n v="8000"/>
    <n v="8000"/>
    <d v="2020-07-15T00:00:00"/>
    <d v="2020-07-20T00:00:00"/>
    <d v="2020-07-20T00:00:00"/>
    <d v="2020-07-20T00:00:00"/>
    <d v="2020-07-20T00:00:00"/>
    <s v="20-07-104"/>
    <n v="41762"/>
    <d v="2020-07-20T00:00:00"/>
  </r>
  <r>
    <x v="7"/>
    <n v="1"/>
    <s v="unit"/>
    <s v="Water Dispenser, hot and cold, free standing water dispenser, compressor type cooling, with mini storage cabinet"/>
    <s v="n/a"/>
    <s v="n/a"/>
    <m/>
    <s v="for COA Officce use"/>
    <m/>
    <d v="2020-07-08T00:00:00"/>
    <s v="20-07-131"/>
    <n v="3"/>
    <d v="2020-07-13T00:00:00"/>
    <s v="CQ LIFESTYLE CENTER"/>
    <s v="20-07-144"/>
    <d v="2020-07-13T00:00:00"/>
    <n v="6195"/>
    <n v="6195"/>
    <d v="2020-08-03T00:00:00"/>
    <d v="2020-08-05T00:00:00"/>
    <d v="2020-08-05T00:00:00"/>
    <d v="2020-08-05T00:00:00"/>
    <d v="2020-08-05T00:00:00"/>
    <s v="20-08-107"/>
    <n v="20240"/>
    <d v="2020-08-05T00:00:00"/>
  </r>
  <r>
    <x v="5"/>
    <n v="1"/>
    <s v="lot"/>
    <s v="Change oil services"/>
    <s v="n/a"/>
    <s v="n/a"/>
    <m/>
    <s v="for repair and maintenance of office vehicle (Toyota P4N-101)"/>
    <m/>
    <d v="2020-07-13T00:00:00"/>
    <s v="20-07-135"/>
    <n v="3"/>
    <d v="2020-07-14T00:00:00"/>
    <s v="MKC AUTO CARE CENTER"/>
    <s v="20-07-145"/>
    <d v="2020-07-14T00:00:00"/>
    <n v="7550"/>
    <n v="7550"/>
    <d v="2020-07-22T00:00:00"/>
    <d v="2020-07-22T00:00:00"/>
    <d v="2020-07-22T00:00:00"/>
    <d v="2020-07-22T00:00:00"/>
    <d v="2020-07-22T00:00:00"/>
    <s v="20-07-097"/>
    <s v="0184"/>
    <d v="2020-07-22T00:00:00"/>
  </r>
  <r>
    <x v="11"/>
    <n v="1"/>
    <s v="piece"/>
    <s v="Double Head, 91&quot;"/>
    <m/>
    <m/>
    <m/>
    <s v="For the TESDA Office re: repair and maintenance of office building"/>
    <m/>
    <d v="2020-07-06T00:00:00"/>
    <s v="20-07-130"/>
    <n v="3"/>
    <d v="2020-07-16T00:00:00"/>
    <s v="BULUA GLASS AND ALUMINUM SUPPLY"/>
    <s v="20-07-146"/>
    <d v="2020-07-16T00:00:00"/>
    <n v="884.45"/>
    <n v="884.45"/>
    <d v="2020-07-17T00:00:00"/>
    <d v="2020-07-22T00:00:00"/>
    <d v="2020-07-22T00:00:00"/>
    <d v="2020-07-22T00:00:00"/>
    <d v="2020-07-22T00:00:00"/>
    <s v="20-07-094"/>
    <s v="N/A"/>
    <s v="N/A"/>
  </r>
  <r>
    <x v="11"/>
    <n v="1"/>
    <s v="piece"/>
    <s v="Double Flat Sill, 156&quot;"/>
    <m/>
    <m/>
    <m/>
    <s v="For the TESDA Office re: repair and maintenance of office building"/>
    <m/>
    <d v="2020-07-06T00:00:00"/>
    <s v="20-07-130"/>
    <n v="3"/>
    <d v="2020-07-16T00:00:00"/>
    <s v="BULUA GLASS AND ALUMINUM SUPPLY"/>
    <s v="20-07-146"/>
    <d v="2020-07-16T00:00:00"/>
    <n v="695.4"/>
    <n v="695.4"/>
    <d v="2020-07-17T00:00:00"/>
    <d v="2020-07-22T00:00:00"/>
    <d v="2020-07-22T00:00:00"/>
    <d v="2020-07-22T00:00:00"/>
    <d v="2020-07-22T00:00:00"/>
    <s v="20-07-094"/>
    <s v="N/A"/>
    <s v="N/A"/>
  </r>
  <r>
    <x v="11"/>
    <n v="1"/>
    <s v="piece"/>
    <s v="Lockstile, 370&quot;"/>
    <m/>
    <m/>
    <m/>
    <s v="For the TESDA Office re: repair and maintenance of office building"/>
    <m/>
    <d v="2020-07-06T00:00:00"/>
    <s v="20-07-130"/>
    <n v="3"/>
    <d v="2020-07-16T00:00:00"/>
    <s v="BULUA GLASS AND ALUMINUM SUPPLY"/>
    <s v="20-07-146"/>
    <d v="2020-07-16T00:00:00"/>
    <n v="1970.85"/>
    <n v="1970.85"/>
    <d v="2020-07-17T00:00:00"/>
    <d v="2020-07-22T00:00:00"/>
    <d v="2020-07-22T00:00:00"/>
    <d v="2020-07-22T00:00:00"/>
    <d v="2020-07-22T00:00:00"/>
    <s v="20-07-094"/>
    <s v="N/A"/>
    <s v="N/A"/>
  </r>
  <r>
    <x v="11"/>
    <n v="1"/>
    <s v="piece"/>
    <s v="Interlocker, 370&quot;"/>
    <m/>
    <m/>
    <m/>
    <s v="For the TESDA Office re: repair and maintenance of office building"/>
    <m/>
    <d v="2020-07-06T00:00:00"/>
    <s v="20-07-130"/>
    <n v="3"/>
    <d v="2020-07-16T00:00:00"/>
    <s v="BULUA GLASS AND ALUMINUM SUPPLY"/>
    <s v="20-07-146"/>
    <d v="2020-07-16T00:00:00"/>
    <n v="2429.3000000000002"/>
    <n v="2429.3000000000002"/>
    <d v="2020-07-17T00:00:00"/>
    <d v="2020-07-22T00:00:00"/>
    <d v="2020-07-22T00:00:00"/>
    <d v="2020-07-22T00:00:00"/>
    <d v="2020-07-22T00:00:00"/>
    <s v="20-07-094"/>
    <s v="N/A"/>
    <s v="N/A"/>
  </r>
  <r>
    <x v="11"/>
    <n v="1"/>
    <s v="piece"/>
    <s v="Top Rail, 156&quot;"/>
    <m/>
    <m/>
    <m/>
    <s v="For the TESDA Office re: repair and maintenance of office building"/>
    <m/>
    <d v="2020-07-06T00:00:00"/>
    <s v="20-07-130"/>
    <n v="3"/>
    <d v="2020-07-16T00:00:00"/>
    <s v="BULUA GLASS AND ALUMINUM SUPPLY"/>
    <s v="20-07-146"/>
    <d v="2020-07-16T00:00:00"/>
    <n v="746.75"/>
    <n v="746.75"/>
    <d v="2020-07-17T00:00:00"/>
    <d v="2020-07-22T00:00:00"/>
    <d v="2020-07-22T00:00:00"/>
    <d v="2020-07-22T00:00:00"/>
    <d v="2020-07-22T00:00:00"/>
    <s v="20-07-094"/>
    <s v="N/A"/>
    <s v="N/A"/>
  </r>
  <r>
    <x v="11"/>
    <n v="1"/>
    <s v="piece"/>
    <s v="Bottom Rail, 156&quot;"/>
    <m/>
    <m/>
    <m/>
    <s v="For the TESDA Office re: repair and maintenance of office building"/>
    <m/>
    <d v="2020-07-06T00:00:00"/>
    <s v="20-07-130"/>
    <n v="3"/>
    <d v="2020-07-16T00:00:00"/>
    <s v="BULUA GLASS AND ALUMINUM SUPPLY"/>
    <s v="20-07-146"/>
    <d v="2020-07-16T00:00:00"/>
    <n v="1111.25"/>
    <n v="1111.25"/>
    <d v="2020-07-17T00:00:00"/>
    <d v="2020-07-22T00:00:00"/>
    <d v="2020-07-22T00:00:00"/>
    <d v="2020-07-22T00:00:00"/>
    <d v="2020-07-22T00:00:00"/>
    <s v="20-07-094"/>
    <s v="N/A"/>
    <s v="N/A"/>
  </r>
  <r>
    <x v="11"/>
    <n v="1"/>
    <s v="piece"/>
    <s v="Double Jamb, 156&quot;"/>
    <m/>
    <m/>
    <m/>
    <s v="For the TESDA Office re: repair and maintenance of office building"/>
    <m/>
    <d v="2020-07-06T00:00:00"/>
    <s v="20-07-130"/>
    <n v="3"/>
    <d v="2020-07-16T00:00:00"/>
    <s v="BULUA GLASS AND ALUMINUM SUPPLY"/>
    <s v="20-07-146"/>
    <d v="2020-07-16T00:00:00"/>
    <n v="2012"/>
    <n v="2012"/>
    <d v="2020-07-17T00:00:00"/>
    <d v="2020-07-22T00:00:00"/>
    <d v="2020-07-22T00:00:00"/>
    <d v="2020-07-22T00:00:00"/>
    <d v="2020-07-22T00:00:00"/>
    <s v="20-07-094"/>
    <s v="N/A"/>
    <s v="N/A"/>
  </r>
  <r>
    <x v="11"/>
    <n v="1"/>
    <s v="set"/>
    <s v="Sealant, 8 tubes"/>
    <m/>
    <m/>
    <m/>
    <s v="For the TESDA Office re: repair and maintenance of office building"/>
    <m/>
    <d v="2020-07-06T00:00:00"/>
    <s v="20-07-130"/>
    <n v="3"/>
    <d v="2020-07-16T00:00:00"/>
    <s v="BULUA GLASS AND ALUMINUM SUPPLY"/>
    <s v="20-07-146"/>
    <d v="2020-07-16T00:00:00"/>
    <n v="650"/>
    <n v="650"/>
    <d v="2020-07-17T00:00:00"/>
    <d v="2020-07-22T00:00:00"/>
    <d v="2020-07-22T00:00:00"/>
    <d v="2020-07-22T00:00:00"/>
    <d v="2020-07-22T00:00:00"/>
    <s v="20-07-094"/>
    <s v="N/A"/>
    <s v="N/A"/>
  </r>
  <r>
    <x v="11"/>
    <d v="2020-01-04T00:00:00"/>
    <s v="kilo"/>
    <s v="Channel Glazing"/>
    <m/>
    <m/>
    <m/>
    <s v="For the TESDA Office re: repair and maintenance of office building"/>
    <m/>
    <d v="2020-07-06T00:00:00"/>
    <s v="20-07-130"/>
    <n v="3"/>
    <d v="2020-07-16T00:00:00"/>
    <s v="BULUA GLASS AND ALUMINUM SUPPLY"/>
    <s v="20-07-146"/>
    <d v="2020-07-16T00:00:00"/>
    <n v="100"/>
    <n v="100"/>
    <d v="2020-07-17T00:00:00"/>
    <d v="2020-07-22T00:00:00"/>
    <d v="2020-07-22T00:00:00"/>
    <d v="2020-07-22T00:00:00"/>
    <d v="2020-07-22T00:00:00"/>
    <s v="20-07-094"/>
    <s v="N/A"/>
    <s v="N/A"/>
  </r>
  <r>
    <x v="11"/>
    <n v="1"/>
    <s v="set"/>
    <s v="SD Lock with key, 4 piece"/>
    <m/>
    <m/>
    <m/>
    <s v="For the TESDA Office re: repair and maintenance of office building"/>
    <m/>
    <d v="2020-07-06T00:00:00"/>
    <s v="20-07-130"/>
    <n v="3"/>
    <d v="2020-07-16T00:00:00"/>
    <s v="BULUA GLASS AND ALUMINUM SUPPLY"/>
    <s v="20-07-146"/>
    <d v="2020-07-16T00:00:00"/>
    <n v="1200"/>
    <n v="1200"/>
    <d v="2020-07-17T00:00:00"/>
    <d v="2020-07-22T00:00:00"/>
    <d v="2020-07-22T00:00:00"/>
    <d v="2020-07-22T00:00:00"/>
    <d v="2020-07-22T00:00:00"/>
    <s v="20-07-094"/>
    <s v="N/A"/>
    <s v="N/A"/>
  </r>
  <r>
    <x v="11"/>
    <n v="1"/>
    <s v="set"/>
    <s v="Nylon Roller Double, 8 piece"/>
    <m/>
    <m/>
    <m/>
    <s v="For the TESDA Office re: repair and maintenance of office building"/>
    <m/>
    <d v="2020-07-06T00:00:00"/>
    <s v="20-07-130"/>
    <n v="3"/>
    <d v="2020-07-16T00:00:00"/>
    <s v="BULUA GLASS AND ALUMINUM SUPPLY"/>
    <s v="20-07-146"/>
    <d v="2020-07-16T00:00:00"/>
    <n v="1200"/>
    <n v="1200"/>
    <d v="2020-07-17T00:00:00"/>
    <d v="2020-07-22T00:00:00"/>
    <d v="2020-07-22T00:00:00"/>
    <d v="2020-07-22T00:00:00"/>
    <d v="2020-07-22T00:00:00"/>
    <s v="20-07-094"/>
    <s v="N/A"/>
    <s v="N/A"/>
  </r>
  <r>
    <x v="0"/>
    <n v="25"/>
    <s v="pax"/>
    <s v="Dinner"/>
    <s v="n/a"/>
    <s v="n/a"/>
    <m/>
    <s v="for the Regional TVET Forum on July 15, 2020"/>
    <m/>
    <d v="2020-07-14T00:00:00"/>
    <s v="20-07-137"/>
    <n v="3"/>
    <d v="2020-07-14T00:00:00"/>
    <s v="DE LUXE HOTEL"/>
    <s v="20-07-147"/>
    <d v="2020-07-14T00:00:00"/>
    <n v="125"/>
    <n v="3125"/>
    <m/>
    <m/>
    <m/>
    <m/>
    <m/>
    <m/>
    <m/>
    <m/>
  </r>
  <r>
    <x v="4"/>
    <n v="9"/>
    <s v="box"/>
    <s v="Multivitamins, 100 pieces/box"/>
    <s v="n/a"/>
    <s v="n/a"/>
    <m/>
    <s v="supplies/ materials for 1st aid kit and supplements for all TESDA staff to help boast immune system against COVID"/>
    <m/>
    <d v="2020-07-17T00:00:00"/>
    <s v="20-07-136"/>
    <n v="3"/>
    <d v="2020-07-20T00:00:00"/>
    <s v="ROSE PHARMACY, INC."/>
    <s v="20-07-148"/>
    <d v="2020-07-20T00:00:00"/>
    <n v="1100"/>
    <n v="9900"/>
    <d v="2020-07-22T00:00:00"/>
    <d v="2020-07-27T00:00:00"/>
    <d v="2020-07-27T00:00:00"/>
    <d v="2020-07-27T00:00:00"/>
    <d v="2020-07-27T00:00:00"/>
    <s v="20-07-098"/>
    <n v="10211"/>
    <d v="2020-07-27T00:00:00"/>
  </r>
  <r>
    <x v="4"/>
    <n v="50"/>
    <s v="piece"/>
    <s v="Paracetamol Forte, 500mg"/>
    <s v="n/a"/>
    <s v="n/a"/>
    <m/>
    <s v="supplies/ materials for 1st aid kit and supplements for all TESDA staff to help boast immune system against COVID"/>
    <m/>
    <d v="2020-07-17T00:00:00"/>
    <s v="20-07-136"/>
    <n v="3"/>
    <d v="2020-07-20T00:00:00"/>
    <s v="ROSE PHARMACY, INC."/>
    <s v="20-07-148"/>
    <d v="2020-07-20T00:00:00"/>
    <n v="1.5"/>
    <n v="75"/>
    <d v="2020-07-22T00:00:00"/>
    <d v="2020-07-27T00:00:00"/>
    <d v="2020-07-27T00:00:00"/>
    <d v="2020-07-27T00:00:00"/>
    <d v="2020-07-27T00:00:00"/>
    <s v="20-07-098"/>
    <n v="10211"/>
    <d v="2020-07-27T00:00:00"/>
  </r>
  <r>
    <x v="4"/>
    <n v="50"/>
    <s v="piece"/>
    <s v="Mefenamic acid Tablets, 500mg"/>
    <s v="n/a"/>
    <s v="n/a"/>
    <m/>
    <s v="supplies/ materials for 1st aid kit and supplements for all TESDA staff to help boast immune system against COVID"/>
    <m/>
    <d v="2020-07-17T00:00:00"/>
    <s v="20-07-136"/>
    <n v="3"/>
    <d v="2020-07-20T00:00:00"/>
    <s v="ROSE PHARMACY, INC."/>
    <s v="20-07-148"/>
    <d v="2020-07-20T00:00:00"/>
    <n v="3.75"/>
    <n v="187.5"/>
    <d v="2020-07-22T00:00:00"/>
    <d v="2020-07-27T00:00:00"/>
    <d v="2020-07-27T00:00:00"/>
    <d v="2020-07-27T00:00:00"/>
    <d v="2020-07-27T00:00:00"/>
    <s v="20-07-098"/>
    <n v="10211"/>
    <d v="2020-07-27T00:00:00"/>
  </r>
  <r>
    <x v="4"/>
    <n v="50"/>
    <s v="piece"/>
    <s v="Loperamide Hydrochloride capsule, 2mg"/>
    <s v="n/a"/>
    <s v="n/a"/>
    <m/>
    <s v="supplies/ materials for 1st aid kit and supplements for all TESDA staff to help boast immune system against COVID"/>
    <m/>
    <d v="2020-07-17T00:00:00"/>
    <s v="20-07-136"/>
    <n v="3"/>
    <d v="2020-07-20T00:00:00"/>
    <s v="ROSE PHARMACY, INC."/>
    <s v="20-07-148"/>
    <d v="2020-07-20T00:00:00"/>
    <n v="4.75"/>
    <n v="237.5"/>
    <d v="2020-07-22T00:00:00"/>
    <d v="2020-07-27T00:00:00"/>
    <d v="2020-07-27T00:00:00"/>
    <d v="2020-07-27T00:00:00"/>
    <d v="2020-07-27T00:00:00"/>
    <s v="20-07-098"/>
    <n v="10211"/>
    <d v="2020-07-27T00:00:00"/>
  </r>
  <r>
    <x v="4"/>
    <n v="50"/>
    <s v="piece"/>
    <s v="Ibuprofen,400mg softgel capsule"/>
    <s v="n/a"/>
    <s v="n/a"/>
    <m/>
    <s v="supplies/ materials for 1st aid kit and supplements for all TESDA staff to help boast immune system against COVID"/>
    <m/>
    <d v="2020-07-17T00:00:00"/>
    <s v="20-07-136"/>
    <n v="3"/>
    <d v="2020-07-20T00:00:00"/>
    <s v="ROSE PHARMACY, INC."/>
    <s v="20-07-148"/>
    <d v="2020-07-20T00:00:00"/>
    <n v="11"/>
    <n v="550"/>
    <d v="2020-07-22T00:00:00"/>
    <d v="2020-07-27T00:00:00"/>
    <d v="2020-07-27T00:00:00"/>
    <d v="2020-07-27T00:00:00"/>
    <d v="2020-07-27T00:00:00"/>
    <s v="20-07-098"/>
    <n v="10211"/>
    <d v="2020-07-27T00:00:00"/>
  </r>
  <r>
    <x v="4"/>
    <n v="10"/>
    <s v="pack"/>
    <s v="Trashbag, small"/>
    <s v="n/a"/>
    <s v="n/a"/>
    <m/>
    <s v="for TESDA Regional Office supplies/materials for the 2nd quarter"/>
    <m/>
    <d v="2020-07-20T00:00:00"/>
    <s v="20-07-138"/>
    <n v="3"/>
    <d v="2020-07-22T00:00:00"/>
    <s v="CAGAYAN EDUCATIONAL SUPPLY"/>
    <s v="20-07-149"/>
    <d v="2020-07-22T00:00:00"/>
    <n v="40"/>
    <n v="400"/>
    <d v="2020-08-10T00:00:00"/>
    <d v="2020-08-13T00:00:00"/>
    <d v="2020-08-13T00:00:00"/>
    <d v="2020-08-13T00:00:00"/>
    <d v="2020-08-13T00:00:00"/>
    <s v="20-08-111"/>
    <n v="136035"/>
    <d v="2020-08-13T00:00:00"/>
  </r>
  <r>
    <x v="4"/>
    <n v="100"/>
    <s v="piece"/>
    <s v="Data File box, made of chipboard, close ends, without cover, blue"/>
    <s v="n/a"/>
    <s v="n/a"/>
    <m/>
    <s v="for TESDA Regional Office supplies/materials for the 2nd quarter"/>
    <m/>
    <d v="2020-07-20T00:00:00"/>
    <s v="20-07-138"/>
    <n v="3"/>
    <d v="2020-07-22T00:00:00"/>
    <s v="CAGAYAN EDUCATIONAL SUPPLY"/>
    <s v="20-07-149"/>
    <d v="2020-07-22T00:00:00"/>
    <n v="135"/>
    <n v="13500"/>
    <d v="2020-08-10T00:00:00"/>
    <d v="2020-08-13T00:00:00"/>
    <d v="2020-08-13T00:00:00"/>
    <d v="2020-08-13T00:00:00"/>
    <d v="2020-08-13T00:00:00"/>
    <s v="20-08-111"/>
    <n v="136035"/>
    <d v="2020-08-13T00:00:00"/>
  </r>
  <r>
    <x v="4"/>
    <n v="20"/>
    <s v="piece"/>
    <s v="Certificate Holder, A4"/>
    <s v="n/a"/>
    <s v="n/a"/>
    <m/>
    <s v="for TESDA Regional Office supplies/materials for the 2nd quarter"/>
    <m/>
    <d v="2020-07-20T00:00:00"/>
    <s v="20-07-138"/>
    <n v="3"/>
    <d v="2020-07-22T00:00:00"/>
    <s v="CAGAYAN EDUCATIONAL SUPPLY"/>
    <s v="20-07-149"/>
    <d v="2020-07-22T00:00:00"/>
    <n v="51"/>
    <n v="1020"/>
    <d v="2020-08-10T00:00:00"/>
    <d v="2020-08-13T00:00:00"/>
    <d v="2020-08-13T00:00:00"/>
    <d v="2020-08-13T00:00:00"/>
    <d v="2020-08-13T00:00:00"/>
    <s v="20-08-111"/>
    <n v="136035"/>
    <d v="2020-08-13T00:00:00"/>
  </r>
  <r>
    <x v="0"/>
    <n v="30"/>
    <s v="pax"/>
    <s v="Lunch"/>
    <s v="n/a"/>
    <s v="n/a"/>
    <m/>
    <s v="conduct of Internal Quality Audit at TESDA Regional Office No. 10 on July 29, 2020"/>
    <m/>
    <d v="2020-07-28T00:00:00"/>
    <s v="20-07-141"/>
    <n v="3"/>
    <d v="2020-07-28T00:00:00"/>
    <s v="DE LUXE HOTEL"/>
    <s v="20-07-150"/>
    <d v="2020-07-28T00:00:00"/>
    <n v="275"/>
    <n v="8250"/>
    <d v="2020-07-29T00:00:00"/>
    <d v="2020-07-29T00:00:00"/>
    <d v="2020-07-29T00:00:00"/>
    <d v="2020-07-29T00:00:00"/>
    <d v="2020-07-29T00:00:00"/>
    <s v="20-07-150"/>
    <m/>
    <m/>
  </r>
  <r>
    <x v="11"/>
    <n v="1"/>
    <s v="set"/>
    <s v="Circuit breaker (20Amp) with box"/>
    <s v="n/a"/>
    <s v="n/a"/>
    <m/>
    <s v="Installation of wires for the installed cubilcles"/>
    <m/>
    <n v="44042"/>
    <s v="20-07-142"/>
    <n v="3"/>
    <d v="2020-07-30T00:00:00"/>
    <s v="CDH DIAMOND HARDWARE, INC."/>
    <s v="20-07-151"/>
    <d v="2020-08-03T00:00:00"/>
    <n v="1020"/>
    <n v="1020"/>
    <d v="2020-08-06T00:00:00"/>
    <d v="2020-08-06T00:00:00"/>
    <d v="2020-08-06T00:00:00"/>
    <d v="2020-08-06T00:00:00"/>
    <d v="2020-08-06T00:00:00"/>
    <s v="20-08-110"/>
    <s v="0242"/>
    <d v="2020-08-06T00:00:00"/>
  </r>
  <r>
    <x v="11"/>
    <n v="1"/>
    <s v="box"/>
    <s v="THNN Wire #12 (stranded)"/>
    <s v="n/a"/>
    <s v="n/a"/>
    <m/>
    <s v="Installation of wires for the installed cubilcles"/>
    <m/>
    <n v="44042"/>
    <s v="20-07-142"/>
    <n v="3"/>
    <d v="2020-07-30T00:00:00"/>
    <s v="CDH DIAMOND HARDWARE, INC."/>
    <s v="20-07-151"/>
    <d v="2020-08-03T00:00:00"/>
    <n v="3350"/>
    <n v="3350"/>
    <d v="2020-08-06T00:00:00"/>
    <d v="2020-08-06T00:00:00"/>
    <d v="2020-08-06T00:00:00"/>
    <d v="2020-08-06T00:00:00"/>
    <d v="2020-08-06T00:00:00"/>
    <s v="20-08-110"/>
    <s v="0242"/>
    <d v="2020-08-06T00:00:00"/>
  </r>
  <r>
    <x v="11"/>
    <n v="18"/>
    <s v="piece"/>
    <s v="Adaptor (circle/universal)"/>
    <s v="n/a"/>
    <s v="n/a"/>
    <m/>
    <s v="Installation of wires for the installed cubilcles"/>
    <m/>
    <n v="44042"/>
    <s v="20-07-142"/>
    <n v="3"/>
    <d v="2020-07-30T00:00:00"/>
    <s v="CDH DIAMOND HARDWARE, INC."/>
    <s v="20-07-151"/>
    <d v="2020-08-03T00:00:00"/>
    <n v="35"/>
    <n v="630"/>
    <d v="2020-08-06T00:00:00"/>
    <d v="2020-08-06T00:00:00"/>
    <d v="2020-08-06T00:00:00"/>
    <d v="2020-08-06T00:00:00"/>
    <d v="2020-08-06T00:00:00"/>
    <s v="20-08-110"/>
    <s v="0242"/>
    <d v="2020-08-06T00:00:00"/>
  </r>
  <r>
    <x v="11"/>
    <n v="12"/>
    <s v="piece"/>
    <s v="3 Gang Plate"/>
    <s v="n/a"/>
    <s v="n/a"/>
    <m/>
    <s v="Installation of wires for the installed cubilcles"/>
    <m/>
    <n v="44042"/>
    <s v="20-07-142"/>
    <n v="3"/>
    <d v="2020-07-30T00:00:00"/>
    <s v="CDH DIAMOND HARDWARE, INC."/>
    <s v="20-07-151"/>
    <d v="2020-08-03T00:00:00"/>
    <n v="35"/>
    <n v="420"/>
    <d v="2020-08-06T00:00:00"/>
    <d v="2020-08-06T00:00:00"/>
    <d v="2020-08-06T00:00:00"/>
    <d v="2020-08-06T00:00:00"/>
    <d v="2020-08-06T00:00:00"/>
    <s v="20-08-110"/>
    <s v="0242"/>
    <d v="2020-08-06T00:00:00"/>
  </r>
  <r>
    <x v="11"/>
    <n v="2"/>
    <s v="piece"/>
    <s v="Electrical Tape"/>
    <s v="n/a"/>
    <s v="n/a"/>
    <m/>
    <s v="Installation of wires for the installed cubilcles"/>
    <m/>
    <n v="44042"/>
    <s v="20-07-142"/>
    <n v="3"/>
    <d v="2020-07-30T00:00:00"/>
    <s v="CDH DIAMOND HARDWARE, INC."/>
    <s v="20-07-151"/>
    <d v="2020-08-03T00:00:00"/>
    <n v="48"/>
    <n v="96"/>
    <d v="2020-08-06T00:00:00"/>
    <d v="2020-08-06T00:00:00"/>
    <d v="2020-08-06T00:00:00"/>
    <d v="2020-08-06T00:00:00"/>
    <d v="2020-08-06T00:00:00"/>
    <s v="20-08-110"/>
    <s v="0242"/>
    <d v="2020-08-06T00:00:00"/>
  </r>
  <r>
    <x v="11"/>
    <n v="2"/>
    <s v="piece"/>
    <s v="Cutting Disc"/>
    <s v="n/a"/>
    <s v="n/a"/>
    <m/>
    <s v="Installation of wires for the installed cubilcles"/>
    <m/>
    <n v="44042"/>
    <s v="20-07-142"/>
    <n v="3"/>
    <d v="2020-07-30T00:00:00"/>
    <s v="CDH DIAMOND HARDWARE, INC."/>
    <s v="20-07-151"/>
    <d v="2020-08-03T00:00:00"/>
    <n v="110"/>
    <n v="220"/>
    <d v="2020-08-06T00:00:00"/>
    <d v="2020-08-06T00:00:00"/>
    <d v="2020-08-06T00:00:00"/>
    <d v="2020-08-06T00:00:00"/>
    <d v="2020-08-06T00:00:00"/>
    <s v="20-08-110"/>
    <s v="0242"/>
    <d v="2020-08-06T00:00:00"/>
  </r>
  <r>
    <x v="0"/>
    <n v="30"/>
    <s v="pax"/>
    <s v="Heavy PM Snacks"/>
    <s v="n/a"/>
    <s v="n/a"/>
    <m/>
    <s v="for the retirement program of Mr. Abecia, Ms. Sinogaya, Engr. Econ &amp; Mr. Paasa on August 3, 2020"/>
    <m/>
    <d v="2020-07-29T00:00:00"/>
    <s v="20-07-143"/>
    <n v="3"/>
    <d v="2020-07-30T00:00:00"/>
    <s v="DE LUXE HOTEL"/>
    <s v="20-07-152"/>
    <d v="2020-07-30T00:00:00"/>
    <n v="150"/>
    <n v="4500"/>
    <m/>
    <m/>
    <m/>
    <m/>
    <m/>
    <m/>
    <m/>
    <m/>
  </r>
  <r>
    <x v="0"/>
    <n v="16"/>
    <s v="pax"/>
    <s v="Lunch"/>
    <s v="n/a"/>
    <s v="n/a"/>
    <m/>
    <s v="1st 2020 Regional Scholarship Meeting on August 7, 2020"/>
    <m/>
    <d v="2020-08-06T00:00:00"/>
    <s v="20-08-144"/>
    <n v="3"/>
    <d v="2020-08-06T00:00:00"/>
    <s v="DE LUXE HOTEL"/>
    <s v="20-08-153"/>
    <d v="2020-08-06T00:00:00"/>
    <n v="250"/>
    <n v="4000"/>
    <m/>
    <m/>
    <m/>
    <m/>
    <m/>
    <m/>
    <m/>
    <m/>
  </r>
  <r>
    <x v="9"/>
    <n v="3"/>
    <s v="unit"/>
    <s v="Van, 12 seaters, with individual chair with armrest for each passenger (all-in, supplier to provide driver and fuel), 15 hours/day, 2 days"/>
    <s v="n/a"/>
    <s v="n/a"/>
    <m/>
    <s v="Sec. Isisdro Lapeña's official visit to TESDA Region 10 at Bukidnon, Misamis Oriental and Lanao del Norte Provincial Office and Training Centers on August 5-6, 2020"/>
    <m/>
    <d v="2020-07-27T00:00:00"/>
    <s v="20-07-139"/>
    <n v="3"/>
    <d v="2020-07-30T00:00:00"/>
    <s v="LEONELLE TRANSPORT SERVICES"/>
    <s v="20-08-154"/>
    <d v="2020-07-30T00:00:00"/>
    <n v="6850"/>
    <n v="41100"/>
    <m/>
    <m/>
    <m/>
    <m/>
    <m/>
    <m/>
    <m/>
    <m/>
  </r>
  <r>
    <x v="4"/>
    <n v="2"/>
    <s v="unit"/>
    <s v="Laptop, Processor: Intel Core i5, Lenovo Ideapad L315IML05 8GB, 1TB HD, MX130, 2GB, 15.6&quot;"/>
    <s v="n/a"/>
    <s v="n/a"/>
    <m/>
    <s v="for COA office use"/>
    <m/>
    <n v="44041"/>
    <s v="20-07-140"/>
    <n v="3"/>
    <n v="44055"/>
    <s v="DATAWORLD COMPUTER CENTER"/>
    <s v="20-08-155"/>
    <d v="2020-08-12T00:00:00"/>
    <n v="35000"/>
    <n v="70000"/>
    <d v="2020-08-13T00:00:00"/>
    <d v="2020-08-17T00:00:00"/>
    <d v="2020-08-17T00:00:00"/>
    <d v="2020-08-17T00:00:00"/>
    <d v="2020-08-17T00:00:00"/>
    <s v="20-08-114"/>
    <n v="128063"/>
    <d v="2020-08-17T00:00:00"/>
  </r>
  <r>
    <x v="11"/>
    <n v="1"/>
    <s v="lot"/>
    <s v="Labor services for the construction of rooftop shed and repair of canopy &amp; Stairs"/>
    <s v="n/a"/>
    <s v="n/a"/>
    <m/>
    <s v="Construction of Rooftop Shed and Repair of Canopy and Stairs"/>
    <m/>
    <n v="44056"/>
    <s v="20-08-152"/>
    <n v="3"/>
    <n v="44057"/>
    <s v="MICHAEL Y. GALCERAN"/>
    <s v="20-08-156"/>
    <d v="2020-08-14T00:00:00"/>
    <n v="20000"/>
    <n v="20000"/>
    <m/>
    <m/>
    <m/>
    <m/>
    <m/>
    <m/>
    <m/>
    <m/>
  </r>
  <r>
    <x v="1"/>
    <n v="5"/>
    <s v="can"/>
    <s v="Air Freshener, aerosol, 300ml per can"/>
    <s v="n/a"/>
    <s v="n/a"/>
    <m/>
    <s v="for TESDA Regional Office supplies/materials for the 3rd quarter"/>
    <m/>
    <d v="2020-08-13T00:00:00"/>
    <s v="20-08-148"/>
    <s v="PS"/>
    <m/>
    <s v="PROCUREMENT SERVICE"/>
    <s v="20-08-157"/>
    <d v="2020-08-14T00:00:00"/>
    <n v="93.69"/>
    <n v="468.45"/>
    <d v="2020-08-25T00:00:00"/>
    <d v="2020-09-01T00:00:00"/>
    <d v="2020-09-01T00:00:00"/>
    <d v="2020-09-01T00:00:00"/>
    <d v="2020-09-01T00:00:00"/>
    <s v="20-09-119"/>
    <s v="ROX20-02068"/>
    <d v="2020-08-25T00:00:00"/>
  </r>
  <r>
    <x v="1"/>
    <n v="20"/>
    <s v="can"/>
    <s v="Furniture cleanser, aerosol, 330ml/ can"/>
    <s v="n/a"/>
    <s v="n/a"/>
    <m/>
    <s v="for TESDA Regional Office supplies/materials for the 3rd quarter"/>
    <m/>
    <d v="2020-08-13T00:00:00"/>
    <s v="20-08-148"/>
    <s v="PS"/>
    <m/>
    <s v="PROCUREMENT SERVICE"/>
    <s v="20-08-157"/>
    <d v="2020-08-14T00:00:00"/>
    <n v="124.74"/>
    <n v="2494.7999999999997"/>
    <d v="2020-08-25T00:00:00"/>
    <d v="2020-09-01T00:00:00"/>
    <d v="2020-09-01T00:00:00"/>
    <d v="2020-09-01T00:00:00"/>
    <d v="2020-09-01T00:00:00"/>
    <s v="20-09-119"/>
    <s v="ROX20-02068"/>
    <d v="2020-08-25T00:00:00"/>
  </r>
  <r>
    <x v="1"/>
    <n v="10"/>
    <s v="piece"/>
    <s v="Bulb, LED, 18w"/>
    <s v="n/a"/>
    <s v="n/a"/>
    <m/>
    <s v="for TESDA Regional Office supplies/materials for the 3rd quarter"/>
    <m/>
    <d v="2020-08-13T00:00:00"/>
    <s v="20-08-148"/>
    <s v="PS"/>
    <m/>
    <s v="PROCUREMENT SERVICE"/>
    <s v="20-08-157"/>
    <d v="2020-08-14T00:00:00"/>
    <n v="85.32"/>
    <n v="853.19999999999993"/>
    <d v="2020-08-25T00:00:00"/>
    <d v="2020-09-01T00:00:00"/>
    <d v="2020-09-01T00:00:00"/>
    <d v="2020-09-01T00:00:00"/>
    <d v="2020-09-01T00:00:00"/>
    <s v="20-09-119"/>
    <s v="ROX20-02068"/>
    <d v="2020-08-25T00:00:00"/>
  </r>
  <r>
    <x v="1"/>
    <n v="2"/>
    <s v="can"/>
    <s v="Insecticide, aerosol type, 600ml min/can"/>
    <s v="n/a"/>
    <s v="n/a"/>
    <m/>
    <s v="for TESDA Regional Office supplies/materials for the 3rd quarter"/>
    <m/>
    <d v="2020-08-13T00:00:00"/>
    <s v="20-08-148"/>
    <s v="PS"/>
    <m/>
    <s v="PROCUREMENT SERVICE"/>
    <s v="20-08-157"/>
    <d v="2020-08-14T00:00:00"/>
    <n v="144.72"/>
    <n v="289.44"/>
    <d v="2020-08-25T00:00:00"/>
    <d v="2020-09-01T00:00:00"/>
    <d v="2020-09-01T00:00:00"/>
    <d v="2020-09-01T00:00:00"/>
    <d v="2020-09-01T00:00:00"/>
    <s v="20-09-119"/>
    <s v="ROX20-02068"/>
    <d v="2020-08-25T00:00:00"/>
  </r>
  <r>
    <x v="1"/>
    <n v="2"/>
    <s v="piece"/>
    <s v="Toner, HP35A"/>
    <s v="n/a"/>
    <s v="n/a"/>
    <m/>
    <s v="for TESDA Regional Office supplies/materials for the 3rd quarter"/>
    <m/>
    <d v="2020-08-13T00:00:00"/>
    <s v="20-08-150"/>
    <s v="PS"/>
    <m/>
    <s v="PROCUREMENT SERVICE"/>
    <s v="20-08-157"/>
    <d v="2020-08-14T00:00:00"/>
    <n v="3510"/>
    <n v="7020"/>
    <d v="2020-08-25T00:00:00"/>
    <d v="2020-09-01T00:00:00"/>
    <d v="2020-09-01T00:00:00"/>
    <d v="2020-09-01T00:00:00"/>
    <d v="2020-09-01T00:00:00"/>
    <s v="20-09-119"/>
    <s v="ROX20-02068"/>
    <d v="2020-08-25T00:00:00"/>
  </r>
  <r>
    <x v="11"/>
    <n v="36"/>
    <s v="piece"/>
    <s v="Marine plywood, 1/4"/>
    <s v="n/a"/>
    <s v="n/a"/>
    <m/>
    <s v="for repair and maintenance of TESDA Conference Room (carpenrty materials)"/>
    <m/>
    <d v="2020-08-12T00:00:00"/>
    <s v="20-08-145"/>
    <n v="3"/>
    <d v="2020-08-17T00:00:00"/>
    <s v="CDH DIAMOND HARDWARE, INC."/>
    <s v="20-08-158"/>
    <d v="2020-08-17T00:00:00"/>
    <n v="450"/>
    <n v="16200"/>
    <d v="2020-09-02T00:00:00"/>
    <d v="2020-09-02T00:00:00"/>
    <d v="2020-09-02T00:00:00"/>
    <d v="2020-09-02T00:00:00"/>
    <d v="2020-09-02T00:00:00"/>
    <s v="20-09-117"/>
    <s v="0247"/>
    <d v="2020-09-02T00:00:00"/>
  </r>
  <r>
    <x v="11"/>
    <n v="50"/>
    <s v="piece"/>
    <s v="Double metal furring, 1x2"/>
    <s v="n/a"/>
    <s v="n/a"/>
    <m/>
    <s v="for repair and maintenance of TESDA Conference Room (carpenrty materials)"/>
    <m/>
    <d v="2020-08-12T00:00:00"/>
    <s v="20-08-145"/>
    <n v="3"/>
    <d v="2020-08-17T00:00:00"/>
    <s v="CDH DIAMOND HARDWARE, INC."/>
    <s v="20-08-158"/>
    <d v="2020-08-17T00:00:00"/>
    <n v="110"/>
    <n v="5500"/>
    <d v="2020-09-02T00:00:00"/>
    <d v="2020-09-02T00:00:00"/>
    <d v="2020-09-02T00:00:00"/>
    <d v="2020-09-02T00:00:00"/>
    <d v="2020-09-02T00:00:00"/>
    <s v="20-09-117"/>
    <s v="0247"/>
    <d v="2020-09-02T00:00:00"/>
  </r>
  <r>
    <x v="11"/>
    <n v="1"/>
    <s v="box"/>
    <s v="Blind rivets, 1/8 x 1/2"/>
    <s v="n/a"/>
    <s v="n/a"/>
    <m/>
    <s v="for repair and maintenance of TESDA Conference Room (carpenrty materials)"/>
    <m/>
    <d v="2020-08-12T00:00:00"/>
    <s v="20-08-145"/>
    <n v="3"/>
    <d v="2020-08-17T00:00:00"/>
    <s v="CDH DIAMOND HARDWARE, INC."/>
    <s v="20-08-158"/>
    <d v="2020-08-17T00:00:00"/>
    <n v="250"/>
    <n v="250"/>
    <d v="2020-09-02T00:00:00"/>
    <d v="2020-09-02T00:00:00"/>
    <d v="2020-09-02T00:00:00"/>
    <d v="2020-09-02T00:00:00"/>
    <d v="2020-09-02T00:00:00"/>
    <s v="20-09-117"/>
    <s v="0247"/>
    <d v="2020-09-02T00:00:00"/>
  </r>
  <r>
    <x v="11"/>
    <n v="1"/>
    <s v="box"/>
    <s v="Blind rivets, 1/8 x 3/4"/>
    <s v="n/a"/>
    <s v="n/a"/>
    <m/>
    <s v="for repair and maintenance of TESDA Conference Room (carpenrty materials)"/>
    <m/>
    <d v="2020-08-12T00:00:00"/>
    <s v="20-08-145"/>
    <n v="3"/>
    <d v="2020-08-17T00:00:00"/>
    <s v="CDH DIAMOND HARDWARE, INC."/>
    <s v="20-08-158"/>
    <d v="2020-08-17T00:00:00"/>
    <n v="280"/>
    <n v="280"/>
    <d v="2020-09-02T00:00:00"/>
    <d v="2020-09-02T00:00:00"/>
    <d v="2020-09-02T00:00:00"/>
    <d v="2020-09-02T00:00:00"/>
    <d v="2020-09-02T00:00:00"/>
    <s v="20-09-117"/>
    <s v="0247"/>
    <d v="2020-09-02T00:00:00"/>
  </r>
  <r>
    <x v="11"/>
    <n v="15"/>
    <s v="piece"/>
    <s v="Wall angle, 1x1"/>
    <s v="n/a"/>
    <s v="n/a"/>
    <m/>
    <s v="for repair and maintenance of TESDA Conference Room (carpenrty materials)"/>
    <m/>
    <d v="2020-08-12T00:00:00"/>
    <s v="20-08-145"/>
    <n v="3"/>
    <d v="2020-08-17T00:00:00"/>
    <s v="NEW CAGAYAN UNIVERSAL HARDWARE, INC."/>
    <s v="20-08-159"/>
    <d v="2020-08-17T00:00:00"/>
    <n v="42"/>
    <n v="630"/>
    <d v="2020-09-01T00:00:00"/>
    <d v="2020-09-08T00:00:00"/>
    <d v="2020-09-08T00:00:00"/>
    <d v="2020-09-08T00:00:00"/>
    <d v="2020-09-08T00:00:00"/>
    <s v="20-09-127"/>
    <n v="139527"/>
    <d v="2020-09-08T00:00:00"/>
  </r>
  <r>
    <x v="11"/>
    <n v="20"/>
    <s v="piece"/>
    <s v="Metal drill bit, 1/8"/>
    <s v="n/a"/>
    <s v="n/a"/>
    <m/>
    <s v="for repair and maintenance of TESDA Conference Room (carpenrty materials)"/>
    <m/>
    <d v="2020-08-12T00:00:00"/>
    <s v="20-08-145"/>
    <n v="3"/>
    <d v="2020-08-17T00:00:00"/>
    <s v="NEW CAGAYAN UNIVERSAL HARDWARE, INC."/>
    <s v="20-08-159"/>
    <d v="2020-08-17T00:00:00"/>
    <n v="80"/>
    <n v="1600"/>
    <d v="2020-09-01T00:00:00"/>
    <d v="2020-09-08T00:00:00"/>
    <d v="2020-09-08T00:00:00"/>
    <d v="2020-09-08T00:00:00"/>
    <d v="2020-09-08T00:00:00"/>
    <s v="20-09-127"/>
    <n v="139527"/>
    <d v="2020-09-08T00:00:00"/>
  </r>
  <r>
    <x v="11"/>
    <n v="1"/>
    <s v="box"/>
    <s v="T-nails, no.1"/>
    <s v="n/a"/>
    <s v="n/a"/>
    <m/>
    <s v="for repair and maintenance of TESDA Conference Room (carpenrty materials)"/>
    <m/>
    <d v="2020-08-12T00:00:00"/>
    <s v="20-08-145"/>
    <n v="3"/>
    <d v="2020-08-17T00:00:00"/>
    <s v="CALIBER INDUSTRIAL SALES CORP."/>
    <s v="20-08-160"/>
    <d v="2020-08-17T00:00:00"/>
    <n v="210"/>
    <n v="210"/>
    <d v="2020-09-01T00:00:00"/>
    <d v="2020-09-08T00:00:00"/>
    <d v="2020-09-08T00:00:00"/>
    <d v="2020-09-08T00:00:00"/>
    <d v="2020-09-08T00:00:00"/>
    <s v="20-09-129"/>
    <n v="14520"/>
    <d v="2020-09-01T00:00:00"/>
  </r>
  <r>
    <x v="11"/>
    <n v="10"/>
    <s v="bag"/>
    <s v="Skim coat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480"/>
    <n v="4800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6"/>
    <s v="gal"/>
    <s v="Acrytex primer, white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750"/>
    <n v="4500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6"/>
    <s v="gal"/>
    <s v="Acrytex reducer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385"/>
    <n v="2310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1"/>
    <s v="set"/>
    <s v="Non-sag epoxy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2612"/>
    <n v="2612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2"/>
    <s v="gal"/>
    <s v="Flat wall enamel, white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566.5"/>
    <n v="1133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3"/>
    <s v="gal"/>
    <s v="Gloss latex, white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595"/>
    <n v="1785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10"/>
    <s v="feet"/>
    <s v="Sand paper, #40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100"/>
    <n v="1000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15"/>
    <s v="piece"/>
    <s v="Sand paper, #120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15"/>
    <n v="225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2"/>
    <s v="piece"/>
    <s v="Paint tray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45"/>
    <n v="90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5"/>
    <s v="piece"/>
    <s v="Paint roller, #7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59"/>
    <n v="295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5"/>
    <s v="piece"/>
    <s v="Paint brush, #1½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20"/>
    <n v="100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3"/>
    <s v="piece"/>
    <s v="Baby roller, cotton, #4"/>
    <s v="n/a"/>
    <s v="n/a"/>
    <m/>
    <s v="for repair and maintenance of TESDA Conference Room (painting materials)"/>
    <m/>
    <d v="2020-08-12T00:00:00"/>
    <s v="20-08-146"/>
    <n v="3"/>
    <d v="2020-08-17T00:00:00"/>
    <s v="NEW CAGAYAN UNIVERSAL HARDWARE, INC."/>
    <s v="20-08-161"/>
    <d v="2020-08-17T00:00:00"/>
    <n v="49"/>
    <n v="147"/>
    <d v="2020-09-01T00:00:00"/>
    <d v="2020-09-08T00:00:00"/>
    <d v="2020-09-08T00:00:00"/>
    <d v="2020-09-08T00:00:00"/>
    <d v="2020-09-08T00:00:00"/>
    <s v="20-09-125"/>
    <n v="139529"/>
    <d v="2020-09-08T00:00:00"/>
  </r>
  <r>
    <x v="11"/>
    <n v="2"/>
    <s v="gal"/>
    <s v="Body filler"/>
    <s v="n/a"/>
    <s v="n/a"/>
    <m/>
    <s v="for repair and maintenance of TESDA Conference Room (painting materials)"/>
    <m/>
    <d v="2020-08-12T00:00:00"/>
    <s v="20-08-146"/>
    <n v="3"/>
    <d v="2020-08-17T00:00:00"/>
    <s v="CALIBER INDUSTRIAL SALES CORP."/>
    <s v="20-08-162"/>
    <d v="2020-08-17T00:00:00"/>
    <n v="654"/>
    <n v="1308"/>
    <d v="2020-09-01T00:00:00"/>
    <d v="2020-09-08T00:00:00"/>
    <d v="2020-09-08T00:00:00"/>
    <d v="2020-09-08T00:00:00"/>
    <d v="2020-09-08T00:00:00"/>
    <s v="20-09-128"/>
    <n v="14519"/>
    <d v="2020-09-01T00:00:00"/>
  </r>
  <r>
    <x v="11"/>
    <n v="1"/>
    <s v="piece"/>
    <s v="Breaker panel board, 6 branches"/>
    <s v="n/a"/>
    <s v="n/a"/>
    <m/>
    <s v="for repair and maintenance of TESDA Conference Room (electrical materials)"/>
    <m/>
    <d v="2020-08-12T00:00:00"/>
    <s v="20-08-147"/>
    <n v="3"/>
    <d v="2020-08-17T00:00:00"/>
    <s v="HBL MARKETING, INC."/>
    <s v="20-08-163"/>
    <d v="2020-08-17T00:00:00"/>
    <n v="869.1"/>
    <n v="869.1"/>
    <d v="2020-09-01T00:00:00"/>
    <d v="2020-09-08T00:00:00"/>
    <d v="2020-09-08T00:00:00"/>
    <d v="2020-09-08T00:00:00"/>
    <d v="2020-09-08T00:00:00"/>
    <s v="20-09-124"/>
    <n v="17251"/>
    <d v="2020-09-08T00:00:00"/>
  </r>
  <r>
    <x v="11"/>
    <n v="1"/>
    <s v="box"/>
    <s v="Single solid wire, #14"/>
    <s v="n/a"/>
    <s v="n/a"/>
    <m/>
    <s v="for repair and maintenance of TESDA Conference Room (electrical materials)"/>
    <m/>
    <d v="2020-08-12T00:00:00"/>
    <s v="20-08-147"/>
    <n v="3"/>
    <d v="2020-08-17T00:00:00"/>
    <s v="HBL MARKETING, INC."/>
    <s v="20-08-163"/>
    <d v="2020-08-17T00:00:00"/>
    <n v="2088.8000000000002"/>
    <n v="2088.8000000000002"/>
    <d v="2020-09-01T00:00:00"/>
    <d v="2020-09-08T00:00:00"/>
    <d v="2020-09-08T00:00:00"/>
    <d v="2020-09-08T00:00:00"/>
    <d v="2020-09-08T00:00:00"/>
    <s v="20-09-124"/>
    <n v="17251"/>
    <d v="2020-09-08T00:00:00"/>
  </r>
  <r>
    <x v="11"/>
    <n v="1"/>
    <s v="piece"/>
    <s v="Pull box, no.6"/>
    <s v="n/a"/>
    <s v="n/a"/>
    <m/>
    <s v="for repair and maintenance of TESDA Conference Room (electrical materials)"/>
    <m/>
    <d v="2020-08-12T00:00:00"/>
    <s v="20-08-147"/>
    <n v="3"/>
    <d v="2020-08-17T00:00:00"/>
    <s v="HBL MARKETING, INC."/>
    <s v="20-08-163"/>
    <d v="2020-08-17T00:00:00"/>
    <n v="245.3"/>
    <n v="245.3"/>
    <d v="2020-09-01T00:00:00"/>
    <d v="2020-09-08T00:00:00"/>
    <d v="2020-09-08T00:00:00"/>
    <d v="2020-09-08T00:00:00"/>
    <d v="2020-09-08T00:00:00"/>
    <s v="20-09-124"/>
    <n v="17251"/>
    <d v="2020-09-08T00:00:00"/>
  </r>
  <r>
    <x v="11"/>
    <n v="10"/>
    <s v="piece"/>
    <s v="Electrical tape, big, armak"/>
    <s v="n/a"/>
    <s v="n/a"/>
    <m/>
    <s v="for repair and maintenance of TESDA Conference Room (electrical materials)"/>
    <m/>
    <d v="2020-08-12T00:00:00"/>
    <s v="20-08-147"/>
    <n v="3"/>
    <d v="2020-08-17T00:00:00"/>
    <s v="HBL MARKETING, INC."/>
    <s v="20-08-163"/>
    <d v="2020-08-17T00:00:00"/>
    <n v="41.55"/>
    <n v="415.5"/>
    <d v="2020-09-01T00:00:00"/>
    <d v="2020-09-08T00:00:00"/>
    <d v="2020-09-08T00:00:00"/>
    <d v="2020-09-08T00:00:00"/>
    <d v="2020-09-08T00:00:00"/>
    <s v="20-09-124"/>
    <n v="17251"/>
    <d v="2020-09-08T00:00:00"/>
  </r>
  <r>
    <x v="11"/>
    <n v="20"/>
    <s v="piece"/>
    <s v="Utility box"/>
    <s v="n/a"/>
    <s v="n/a"/>
    <m/>
    <s v="for repair and maintenance of TESDA Conference Room (electrical materials)"/>
    <m/>
    <d v="2020-08-12T00:00:00"/>
    <s v="20-08-147"/>
    <n v="3"/>
    <d v="2020-08-17T00:00:00"/>
    <s v="HBL MARKETING, INC."/>
    <s v="20-08-163"/>
    <d v="2020-08-17T00:00:00"/>
    <n v="27.75"/>
    <n v="555"/>
    <d v="2020-09-01T00:00:00"/>
    <d v="2020-09-08T00:00:00"/>
    <d v="2020-09-08T00:00:00"/>
    <d v="2020-09-08T00:00:00"/>
    <d v="2020-09-08T00:00:00"/>
    <s v="20-09-124"/>
    <n v="17251"/>
    <d v="2020-09-08T00:00:00"/>
  </r>
  <r>
    <x v="11"/>
    <n v="10"/>
    <s v="piece"/>
    <s v="Junction box, #4"/>
    <s v="n/a"/>
    <s v="n/a"/>
    <m/>
    <s v="for repair and maintenance of TESDA Conference Room (electrical materials)"/>
    <m/>
    <d v="2020-08-12T00:00:00"/>
    <s v="20-08-147"/>
    <n v="3"/>
    <d v="2020-08-17T00:00:00"/>
    <s v="HBL MARKETING, INC."/>
    <s v="20-08-163"/>
    <d v="2020-08-17T00:00:00"/>
    <n v="38.950000000000003"/>
    <n v="389.5"/>
    <d v="2020-09-01T00:00:00"/>
    <d v="2020-09-08T00:00:00"/>
    <d v="2020-09-08T00:00:00"/>
    <d v="2020-09-08T00:00:00"/>
    <d v="2020-09-08T00:00:00"/>
    <s v="20-09-124"/>
    <n v="17251"/>
    <d v="2020-09-08T00:00:00"/>
  </r>
  <r>
    <x v="11"/>
    <n v="12"/>
    <s v="piece"/>
    <s v="Pen light - LED light, #4 base, with led bulb 9W"/>
    <s v="n/a"/>
    <s v="n/a"/>
    <m/>
    <s v="for repair and maintenance of TESDA Conference Room (electrical materials)"/>
    <m/>
    <d v="2020-08-12T00:00:00"/>
    <s v="20-08-147"/>
    <n v="3"/>
    <d v="2020-08-17T00:00:00"/>
    <s v="HBL MARKETING, INC."/>
    <s v="20-08-163"/>
    <d v="2020-08-17T00:00:00"/>
    <n v="256.5"/>
    <n v="3078"/>
    <d v="2020-09-01T00:00:00"/>
    <d v="2020-09-08T00:00:00"/>
    <d v="2020-09-08T00:00:00"/>
    <d v="2020-09-08T00:00:00"/>
    <d v="2020-09-08T00:00:00"/>
    <s v="20-09-124"/>
    <n v="17251"/>
    <d v="2020-09-08T00:00:00"/>
  </r>
  <r>
    <x v="11"/>
    <n v="1"/>
    <s v="piece"/>
    <s v="Circuit breaker, 100amp"/>
    <s v="n/a"/>
    <s v="n/a"/>
    <m/>
    <s v="for repair and maintenance of TESDA Conference Room (electrical materials)"/>
    <m/>
    <d v="2020-08-12T00:00:00"/>
    <s v="20-08-147"/>
    <n v="3"/>
    <d v="2020-08-17T00:00:00"/>
    <s v="NEW CAGAYAN UNIVERSAL HARDWARE, INC."/>
    <s v="20-08-164"/>
    <d v="2020-08-17T00:00:00"/>
    <n v="1200"/>
    <n v="1200"/>
    <d v="2020-09-01T00:00:00"/>
    <d v="2020-09-08T00:00:00"/>
    <d v="2020-09-08T00:00:00"/>
    <d v="2020-09-08T00:00:00"/>
    <d v="2020-09-08T00:00:00"/>
    <s v="20-09-126"/>
    <n v="139528"/>
    <d v="2020-09-08T00:00:00"/>
  </r>
  <r>
    <x v="11"/>
    <n v="2"/>
    <s v="piece"/>
    <s v="Circuit breaker, 30amp"/>
    <s v="n/a"/>
    <s v="n/a"/>
    <m/>
    <s v="for repair and maintenance of TESDA Conference Room (electrical materials)"/>
    <m/>
    <d v="2020-08-12T00:00:00"/>
    <s v="20-08-147"/>
    <n v="3"/>
    <d v="2020-08-17T00:00:00"/>
    <s v="NEW CAGAYAN UNIVERSAL HARDWARE, INC."/>
    <s v="20-08-164"/>
    <d v="2020-08-17T00:00:00"/>
    <n v="640"/>
    <n v="1280"/>
    <d v="2020-09-01T00:00:00"/>
    <d v="2020-09-08T00:00:00"/>
    <d v="2020-09-08T00:00:00"/>
    <d v="2020-09-08T00:00:00"/>
    <d v="2020-09-08T00:00:00"/>
    <s v="20-09-126"/>
    <n v="139528"/>
    <d v="2020-09-08T00:00:00"/>
  </r>
  <r>
    <x v="11"/>
    <n v="2"/>
    <s v="piece"/>
    <s v="Circuit breaker, 20amp"/>
    <s v="n/a"/>
    <s v="n/a"/>
    <m/>
    <s v="for repair and maintenance of TESDA Conference Room (electrical materials)"/>
    <m/>
    <d v="2020-08-12T00:00:00"/>
    <s v="20-08-147"/>
    <n v="3"/>
    <d v="2020-08-17T00:00:00"/>
    <s v="NEW CAGAYAN UNIVERSAL HARDWARE, INC."/>
    <s v="20-08-164"/>
    <d v="2020-08-17T00:00:00"/>
    <n v="640"/>
    <n v="1280"/>
    <d v="2020-09-01T00:00:00"/>
    <d v="2020-09-08T00:00:00"/>
    <d v="2020-09-08T00:00:00"/>
    <d v="2020-09-08T00:00:00"/>
    <d v="2020-09-08T00:00:00"/>
    <s v="20-09-126"/>
    <n v="139528"/>
    <d v="2020-09-08T00:00:00"/>
  </r>
  <r>
    <x v="11"/>
    <n v="2"/>
    <s v="box"/>
    <s v="Single stranded wire, #12"/>
    <s v="n/a"/>
    <s v="n/a"/>
    <m/>
    <s v="for repair and maintenance of TESDA Conference Room (electrical materials)"/>
    <m/>
    <d v="2020-08-12T00:00:00"/>
    <s v="20-08-147"/>
    <n v="3"/>
    <d v="2020-08-17T00:00:00"/>
    <s v="NEW CAGAYAN UNIVERSAL HARDWARE, INC."/>
    <s v="20-08-164"/>
    <d v="2020-08-17T00:00:00"/>
    <n v="3390"/>
    <n v="6780"/>
    <d v="2020-09-01T00:00:00"/>
    <d v="2020-09-08T00:00:00"/>
    <d v="2020-09-08T00:00:00"/>
    <d v="2020-09-08T00:00:00"/>
    <d v="2020-09-08T00:00:00"/>
    <s v="20-09-126"/>
    <n v="139528"/>
    <d v="2020-09-08T00:00:00"/>
  </r>
  <r>
    <x v="11"/>
    <n v="50"/>
    <s v="meter"/>
    <s v="Single stranded wire, #8"/>
    <s v="n/a"/>
    <s v="n/a"/>
    <m/>
    <s v="for repair and maintenance of TESDA Conference Room (electrical materials)"/>
    <m/>
    <d v="2020-08-12T00:00:00"/>
    <s v="20-08-147"/>
    <n v="3"/>
    <d v="2020-08-17T00:00:00"/>
    <s v="NEW CAGAYAN UNIVERSAL HARDWARE, INC."/>
    <s v="20-08-164"/>
    <d v="2020-08-17T00:00:00"/>
    <n v="65"/>
    <n v="3250"/>
    <d v="2020-09-01T00:00:00"/>
    <d v="2020-09-08T00:00:00"/>
    <d v="2020-09-08T00:00:00"/>
    <d v="2020-09-08T00:00:00"/>
    <d v="2020-09-08T00:00:00"/>
    <s v="20-09-126"/>
    <n v="139528"/>
    <d v="2020-09-08T00:00:00"/>
  </r>
  <r>
    <x v="11"/>
    <n v="100"/>
    <s v="meter"/>
    <s v="Flexible hose, #1/2"/>
    <s v="n/a"/>
    <s v="n/a"/>
    <m/>
    <s v="for repair and maintenance of TESDA Conference Room (electrical materials)"/>
    <m/>
    <d v="2020-08-12T00:00:00"/>
    <s v="20-08-147"/>
    <n v="3"/>
    <d v="2020-08-17T00:00:00"/>
    <s v="NEW CAGAYAN UNIVERSAL HARDWARE, INC."/>
    <s v="20-08-164"/>
    <d v="2020-08-17T00:00:00"/>
    <n v="11.5"/>
    <n v="1150"/>
    <d v="2020-09-01T00:00:00"/>
    <d v="2020-09-08T00:00:00"/>
    <d v="2020-09-08T00:00:00"/>
    <d v="2020-09-08T00:00:00"/>
    <d v="2020-09-08T00:00:00"/>
    <s v="20-09-126"/>
    <n v="139528"/>
    <d v="2020-09-08T00:00:00"/>
  </r>
  <r>
    <x v="11"/>
    <n v="25"/>
    <s v="meter"/>
    <s v="Flexible hose, #1"/>
    <s v="n/a"/>
    <s v="n/a"/>
    <m/>
    <s v="for repair and maintenance of TESDA Conference Room (electrical materials)"/>
    <m/>
    <d v="2020-08-12T00:00:00"/>
    <s v="20-08-147"/>
    <n v="3"/>
    <d v="2020-08-17T00:00:00"/>
    <s v="NEW CAGAYAN UNIVERSAL HARDWARE, INC."/>
    <s v="20-08-164"/>
    <d v="2020-08-17T00:00:00"/>
    <n v="20"/>
    <n v="500"/>
    <d v="2020-09-01T00:00:00"/>
    <d v="2020-09-08T00:00:00"/>
    <d v="2020-09-08T00:00:00"/>
    <d v="2020-09-08T00:00:00"/>
    <d v="2020-09-08T00:00:00"/>
    <s v="20-09-126"/>
    <n v="139528"/>
    <d v="2020-09-08T00:00:00"/>
  </r>
  <r>
    <x v="11"/>
    <n v="15"/>
    <s v="piece"/>
    <s v="Flash type outlet, 3 gang"/>
    <s v="n/a"/>
    <s v="n/a"/>
    <m/>
    <s v="for repair and maintenance of TESDA Conference Room (electrical materials)"/>
    <m/>
    <d v="2020-08-12T00:00:00"/>
    <s v="20-08-147"/>
    <n v="3"/>
    <d v="2020-08-17T00:00:00"/>
    <s v="NEW CAGAYAN UNIVERSAL HARDWARE, INC."/>
    <s v="20-08-164"/>
    <d v="2020-08-17T00:00:00"/>
    <n v="220"/>
    <n v="3300"/>
    <d v="2020-09-01T00:00:00"/>
    <d v="2020-09-08T00:00:00"/>
    <d v="2020-09-08T00:00:00"/>
    <d v="2020-09-08T00:00:00"/>
    <d v="2020-09-08T00:00:00"/>
    <s v="20-09-126"/>
    <n v="139528"/>
    <d v="2020-09-08T00:00:00"/>
  </r>
  <r>
    <x v="11"/>
    <n v="2"/>
    <s v="piece"/>
    <s v="Flash type switch, 3 gang"/>
    <s v="n/a"/>
    <s v="n/a"/>
    <m/>
    <s v="for repair and maintenance of TESDA Conference Room (electrical materials)"/>
    <m/>
    <d v="2020-08-12T00:00:00"/>
    <s v="20-08-147"/>
    <n v="3"/>
    <d v="2020-08-17T00:00:00"/>
    <s v="NEW CAGAYAN UNIVERSAL HARDWARE, INC."/>
    <s v="20-08-164"/>
    <d v="2020-08-17T00:00:00"/>
    <n v="220"/>
    <n v="440"/>
    <d v="2020-09-01T00:00:00"/>
    <d v="2020-09-08T00:00:00"/>
    <d v="2020-09-08T00:00:00"/>
    <d v="2020-09-08T00:00:00"/>
    <d v="2020-09-08T00:00:00"/>
    <s v="20-09-126"/>
    <n v="139528"/>
    <d v="2020-09-08T00:00:00"/>
  </r>
  <r>
    <x v="11"/>
    <n v="2"/>
    <s v="piece"/>
    <s v="Flash type switch, 2 gang"/>
    <s v="n/a"/>
    <s v="n/a"/>
    <m/>
    <s v="for repair and maintenance of TESDA Conference Room (electrical materials)"/>
    <m/>
    <d v="2020-08-12T00:00:00"/>
    <s v="20-08-147"/>
    <n v="3"/>
    <d v="2020-08-17T00:00:00"/>
    <s v="NEW CAGAYAN UNIVERSAL HARDWARE, INC."/>
    <s v="20-08-164"/>
    <d v="2020-08-17T00:00:00"/>
    <n v="165"/>
    <n v="330"/>
    <d v="2020-09-01T00:00:00"/>
    <d v="2020-09-08T00:00:00"/>
    <d v="2020-09-08T00:00:00"/>
    <d v="2020-09-08T00:00:00"/>
    <d v="2020-09-08T00:00:00"/>
    <s v="20-09-126"/>
    <n v="139528"/>
    <d v="2020-09-08T00:00:00"/>
  </r>
  <r>
    <x v="0"/>
    <n v="150"/>
    <s v="pack"/>
    <s v="Pack Lunch"/>
    <s v="n/a"/>
    <s v="n/a"/>
    <m/>
    <s v="Packed-lunch for the 26th TESDA Anniversary Program on August 20, 2020 back-to-back with the 31st Celebration of White Cane with the Persons with Dissability"/>
    <m/>
    <d v="2020-08-19T00:00:00"/>
    <s v="20-08-154"/>
    <n v="3"/>
    <d v="2020-08-19T00:00:00"/>
    <s v="BARANGAY WOMEN DEVELOPMENT COMMITTEE MACASANDIG"/>
    <s v="20-08-165"/>
    <d v="2020-08-19T00:00:00"/>
    <n v="150"/>
    <n v="22500"/>
    <m/>
    <m/>
    <m/>
    <m/>
    <m/>
    <m/>
    <m/>
    <m/>
  </r>
  <r>
    <x v="3"/>
    <n v="43"/>
    <s v="piece"/>
    <s v="Jersey Shirt, full sublimation"/>
    <s v="n/a"/>
    <s v="n/a"/>
    <m/>
    <s v="TESDA 26th Anniversary Celebration"/>
    <m/>
    <d v="2020-08-19T00:00:00"/>
    <s v="20-08-155"/>
    <n v="3"/>
    <d v="2020-08-19T00:00:00"/>
    <s v="TAILOR MADE BY OLIVE"/>
    <s v="20-08-166"/>
    <d v="2020-08-19T00:00:00"/>
    <n v="525"/>
    <n v="22575"/>
    <n v="44063"/>
    <n v="44067"/>
    <n v="44067"/>
    <n v="44067"/>
    <n v="44067"/>
    <s v="20-08-112"/>
    <n v="2378"/>
    <n v="44065"/>
  </r>
  <r>
    <x v="0"/>
    <n v="22"/>
    <s v="pax"/>
    <s v="Lunch"/>
    <s v="n/a"/>
    <s v="n/a"/>
    <m/>
    <s v="Expanded Management Committee Meeting including regular and job order employees on August 19, 2020"/>
    <m/>
    <d v="2020-08-18T00:00:00"/>
    <s v="20-08-156"/>
    <n v="3"/>
    <d v="2020-08-18T00:00:00"/>
    <s v="DE LUXE HOTEL"/>
    <s v="20-08-167"/>
    <d v="2020-08-19T00:00:00"/>
    <n v="250"/>
    <n v="5500"/>
    <d v="2020-08-19T00:00:00"/>
    <d v="2020-08-19T00:00:00"/>
    <d v="2020-08-19T00:00:00"/>
    <d v="2020-08-19T00:00:00"/>
    <d v="2020-08-19T00:00:00"/>
    <s v="20-08-115"/>
    <s v="0382"/>
    <d v="2020-08-26T00:00:00"/>
  </r>
  <r>
    <x v="4"/>
    <n v="5"/>
    <s v="box"/>
    <s v="Paper fastener, plastic"/>
    <s v="n/a"/>
    <s v="n/a"/>
    <m/>
    <s v="for TESDA Regional Office supplies/materials for the 3rd quarter"/>
    <m/>
    <d v="2020-08-13T00:00:00"/>
    <s v="20-08-149"/>
    <n v="3"/>
    <d v="2020-08-20T00:00:00"/>
    <s v="CAGAYAN EDUCATIONAL SUPPLY"/>
    <s v="20-08-168"/>
    <d v="2020-08-20T00:00:00"/>
    <n v="39"/>
    <n v="195"/>
    <d v="2020-08-27T00:00:00"/>
    <d v="2020-09-01T00:00:00"/>
    <d v="2020-09-01T00:00:00"/>
    <d v="2020-09-01T00:00:00"/>
    <d v="2020-09-01T00:00:00"/>
    <s v="20-09-116"/>
    <n v="137728"/>
    <d v="2020-08-29T00:00:00"/>
  </r>
  <r>
    <x v="4"/>
    <n v="5"/>
    <s v="box"/>
    <s v="Paper fastener, metal"/>
    <s v="n/a"/>
    <s v="n/a"/>
    <m/>
    <s v="for TESDA Regional Office supplies/materials for the 3rd quarter"/>
    <m/>
    <d v="2020-08-13T00:00:00"/>
    <s v="20-08-149"/>
    <n v="3"/>
    <d v="2020-08-20T00:00:00"/>
    <s v="CAGAYAN EDUCATIONAL SUPPLY"/>
    <s v="20-08-168"/>
    <d v="2020-08-20T00:00:00"/>
    <n v="48"/>
    <n v="240"/>
    <d v="2020-08-27T00:00:00"/>
    <d v="2020-09-01T00:00:00"/>
    <d v="2020-09-01T00:00:00"/>
    <d v="2020-09-01T00:00:00"/>
    <d v="2020-09-01T00:00:00"/>
    <s v="20-09-116"/>
    <n v="137728"/>
    <d v="2020-08-29T00:00:00"/>
  </r>
  <r>
    <x v="4"/>
    <n v="6"/>
    <s v="piece"/>
    <s v="Scissor, stainless, 6 inches, heavy duty"/>
    <s v="n/a"/>
    <s v="n/a"/>
    <m/>
    <s v="for TESDA Regional Office supplies/materials for the 3rd quarter"/>
    <m/>
    <d v="2020-08-13T00:00:00"/>
    <s v="20-08-149"/>
    <n v="3"/>
    <d v="2020-08-20T00:00:00"/>
    <s v="CAGAYAN EDUCATIONAL SUPPLY"/>
    <s v="20-08-168"/>
    <d v="2020-08-20T00:00:00"/>
    <n v="48"/>
    <n v="288"/>
    <d v="2020-08-27T00:00:00"/>
    <d v="2020-09-01T00:00:00"/>
    <d v="2020-09-01T00:00:00"/>
    <d v="2020-09-01T00:00:00"/>
    <d v="2020-09-01T00:00:00"/>
    <s v="20-09-116"/>
    <n v="137728"/>
    <d v="2020-08-29T00:00:00"/>
  </r>
  <r>
    <x v="4"/>
    <n v="20"/>
    <s v="roll"/>
    <s v="Tape, transparent, 1&quot;"/>
    <s v="n/a"/>
    <s v="n/a"/>
    <m/>
    <s v="for TESDA Regional Office supplies/materials for the 3rd quarter"/>
    <m/>
    <d v="2020-08-13T00:00:00"/>
    <s v="20-08-149"/>
    <n v="3"/>
    <d v="2020-08-20T00:00:00"/>
    <s v="CAGAYAN EDUCATIONAL SUPPLY"/>
    <s v="20-08-168"/>
    <d v="2020-08-20T00:00:00"/>
    <n v="28"/>
    <n v="560"/>
    <d v="2020-08-27T00:00:00"/>
    <d v="2020-09-01T00:00:00"/>
    <d v="2020-09-01T00:00:00"/>
    <d v="2020-09-01T00:00:00"/>
    <d v="2020-09-01T00:00:00"/>
    <s v="20-09-116"/>
    <n v="137728"/>
    <d v="2020-08-29T00:00:00"/>
  </r>
  <r>
    <x v="4"/>
    <n v="5"/>
    <s v="piece"/>
    <s v="Stapler with staple wire remover at the side, 26/6, heavy duty"/>
    <s v="n/a"/>
    <s v="n/a"/>
    <m/>
    <s v="for TESDA Regional Office supplies/materials for the 3rd quarter"/>
    <m/>
    <d v="2020-08-13T00:00:00"/>
    <s v="20-08-149"/>
    <n v="3"/>
    <d v="2020-08-20T00:00:00"/>
    <s v="CAGAYAN EDUCATIONAL SUPPLY"/>
    <s v="20-08-168"/>
    <d v="2020-08-20T00:00:00"/>
    <n v="120"/>
    <n v="600"/>
    <d v="2020-08-27T00:00:00"/>
    <d v="2020-09-01T00:00:00"/>
    <d v="2020-09-01T00:00:00"/>
    <d v="2020-09-01T00:00:00"/>
    <d v="2020-09-01T00:00:00"/>
    <s v="20-09-116"/>
    <n v="137728"/>
    <d v="2020-08-29T00:00:00"/>
  </r>
  <r>
    <x v="0"/>
    <n v="50"/>
    <s v="pax"/>
    <s v="Heavy PM Snacks"/>
    <s v="n/a"/>
    <s v="n/a"/>
    <n v="7500"/>
    <s v="Blessing of the newly TESDA Command Center, SMAC and ROD Set-up Compliance to Health Protocol Requirement"/>
    <m/>
    <d v="2020-08-24T00:00:00"/>
    <s v="20-08-157"/>
    <n v="3"/>
    <d v="2020-08-24T00:00:00"/>
    <s v="MAKS FOODS"/>
    <s v="20-08-169"/>
    <d v="2020-08-24T00:00:00"/>
    <n v="150"/>
    <n v="7500"/>
    <n v="44068"/>
    <n v="44068"/>
    <n v="44068"/>
    <n v="44068"/>
    <n v="44068"/>
    <s v="20-08-113"/>
    <s v="Billing"/>
    <n v="44068"/>
  </r>
  <r>
    <x v="0"/>
    <n v="125"/>
    <s v="pax"/>
    <s v="Packed Lunch"/>
    <s v="n/a"/>
    <s v="n/a"/>
    <n v="18750"/>
    <s v="Feeding Program to the House of Hope Patient on August 26, 2020 as part of the 26th TESDA Anniversary Celebration"/>
    <m/>
    <d v="2020-08-18T00:00:00"/>
    <s v="20-08-158"/>
    <n v="3"/>
    <d v="2020-08-25T00:00:00"/>
    <s v="ANREY CATERING &amp; FOOD SERVICES"/>
    <s v="20-08-170"/>
    <d v="2020-08-25T00:00:00"/>
    <n v="150"/>
    <n v="18750"/>
    <d v="2020-08-26T00:00:00"/>
    <d v="2020-08-26T00:00:00"/>
    <d v="2020-08-26T00:00:00"/>
    <d v="2020-08-26T00:00:00"/>
    <d v="2020-08-26T00:00:00"/>
    <s v="20-09-118"/>
    <s v="0415"/>
    <d v="2020-08-26T00:00:00"/>
  </r>
  <r>
    <x v="3"/>
    <n v="37"/>
    <s v="piece"/>
    <s v="Plaque of Recognition"/>
    <s v="n/a"/>
    <s v="n/a"/>
    <m/>
    <s v="for the 2020 Loyalty Awardee"/>
    <m/>
    <d v="2020-08-18T00:00:00"/>
    <s v="20-08-153"/>
    <n v="3"/>
    <d v="2020-08-25T00:00:00"/>
    <s v="FOOTPRINTS AWARD CENTRUM"/>
    <s v="20-08-171"/>
    <d v="2020-08-25T00:00:00"/>
    <m/>
    <n v="31000"/>
    <d v="2020-08-27T00:00:00"/>
    <d v="2020-08-27T00:00:00"/>
    <d v="2020-08-27T00:00:00"/>
    <d v="2020-08-27T00:00:00"/>
    <d v="2020-08-27T00:00:00"/>
    <s v="20-09-121"/>
    <n v="15942"/>
    <d v="2020-08-27T00:00:00"/>
  </r>
  <r>
    <x v="9"/>
    <n v="2"/>
    <s v="unit"/>
    <s v="Transportation service rental, van type, all-in (driver and fuel requirements shall be provided by the service owner)"/>
    <s v="n/a"/>
    <s v="n/a"/>
    <m/>
    <s v="for the 2020 Loyalty Awarding Ceremony/ TESDA Anniversary Celebration at RTC-Tagoloan on August 27, 2020"/>
    <m/>
    <d v="2020-08-26T00:00:00"/>
    <s v="20-08-159"/>
    <n v="3"/>
    <d v="2020-08-26T00:00:00"/>
    <s v="LEONELLE TRANSPORT SERVICES"/>
    <s v="20-08-172"/>
    <d v="2020-08-26T00:00:00"/>
    <n v="2500"/>
    <n v="5000"/>
    <m/>
    <m/>
    <m/>
    <m/>
    <m/>
    <m/>
    <m/>
    <m/>
  </r>
  <r>
    <x v="0"/>
    <n v="113"/>
    <s v="pax"/>
    <s v="Meals (AM/PM Snacks, Lunch)"/>
    <s v="n/a"/>
    <s v="n/a"/>
    <m/>
    <s v="for the 2020 Loyalty Awarding Ceremony/ TESDA Anniversary Celebration at RTC-Tagoloan on August 27, 2020"/>
    <m/>
    <d v="2020-08-26T00:00:00"/>
    <s v="20-08-160"/>
    <n v="3"/>
    <d v="2020-08-26T00:00:00"/>
    <s v="ANREY CATERING &amp; FOOD SERVICES"/>
    <s v="20-08-173"/>
    <d v="2020-08-26T00:00:00"/>
    <m/>
    <n v="37855"/>
    <d v="2020-08-27T00:00:00"/>
    <d v="2020-08-27T00:00:00"/>
    <d v="2020-08-27T00:00:00"/>
    <d v="2020-08-27T00:00:00"/>
    <d v="2020-08-27T00:00:00"/>
    <s v="20-09-122"/>
    <s v="0420"/>
    <d v="2020-08-27T00:00:00"/>
  </r>
  <r>
    <x v="5"/>
    <n v="1"/>
    <s v="lot"/>
    <s v="Change oil services"/>
    <s v="n/a"/>
    <s v="n/a"/>
    <m/>
    <s v="for repair and maintenance of office vehicle (Toyota P4N-101)"/>
    <m/>
    <d v="2020-09-02T00:00:00"/>
    <s v="20-09-162"/>
    <n v="3"/>
    <d v="2020-09-03T00:00:00"/>
    <s v="MKC AUTO CARE CENTER"/>
    <s v="20-09-174"/>
    <d v="2020-09-03T00:00:00"/>
    <m/>
    <n v="6550"/>
    <d v="2020-09-07T00:00:00"/>
    <d v="2020-09-07T00:00:00"/>
    <d v="2020-09-07T00:00:00"/>
    <d v="2020-09-07T00:00:00"/>
    <d v="2020-09-07T00:00:00"/>
    <s v="20-09-123"/>
    <s v="1483"/>
    <d v="2020-09-07T00:00:00"/>
  </r>
  <r>
    <x v="4"/>
    <n v="10"/>
    <s v="piece"/>
    <s v="Canon ink, C726"/>
    <s v="n/a"/>
    <s v="n/a"/>
    <m/>
    <s v="for TESDA Regional Office supplies/materials for the 3rd quarter"/>
    <m/>
    <d v="2020-08-13T00:00:00"/>
    <s v="20-08-150"/>
    <n v="3"/>
    <d v="2020-09-02T00:00:00"/>
    <s v="DATAWORLD COMPUTER CENTER"/>
    <s v="20-09-175"/>
    <d v="2020-09-02T00:00:00"/>
    <n v="760"/>
    <n v="7600"/>
    <m/>
    <m/>
    <m/>
    <m/>
    <m/>
    <m/>
    <m/>
    <m/>
  </r>
  <r>
    <x v="4"/>
    <n v="7"/>
    <s v="piece"/>
    <s v="Canon ink, M726"/>
    <s v="n/a"/>
    <s v="n/a"/>
    <m/>
    <s v="for TESDA Regional Office supplies/materials for the 3rd quarter"/>
    <m/>
    <d v="2020-08-13T00:00:00"/>
    <s v="20-08-150"/>
    <n v="3"/>
    <d v="2020-09-02T00:00:00"/>
    <s v="DATAWORLD COMPUTER CENTER"/>
    <s v="20-09-175"/>
    <d v="2020-09-02T00:00:00"/>
    <n v="760"/>
    <n v="5320"/>
    <m/>
    <m/>
    <m/>
    <m/>
    <m/>
    <m/>
    <m/>
    <m/>
  </r>
  <r>
    <x v="4"/>
    <n v="4"/>
    <s v="piece"/>
    <s v="Canon ink, Y726"/>
    <s v="n/a"/>
    <s v="n/a"/>
    <m/>
    <s v="for TESDA Regional Office supplies/materials for the 3rd quarter"/>
    <m/>
    <d v="2020-08-13T00:00:00"/>
    <s v="20-08-150"/>
    <n v="3"/>
    <d v="2020-09-02T00:00:00"/>
    <s v="DATAWORLD COMPUTER CENTER"/>
    <s v="20-09-175"/>
    <d v="2020-09-02T00:00:00"/>
    <n v="760"/>
    <n v="3040"/>
    <m/>
    <m/>
    <m/>
    <m/>
    <m/>
    <m/>
    <m/>
    <m/>
  </r>
  <r>
    <x v="4"/>
    <n v="7"/>
    <s v="piece"/>
    <s v="Canon ink, PGBk725"/>
    <s v="n/a"/>
    <s v="n/a"/>
    <m/>
    <s v="for TESDA Regional Office supplies/materials for the 3rd quarter"/>
    <m/>
    <d v="2020-08-13T00:00:00"/>
    <s v="20-08-150"/>
    <n v="3"/>
    <d v="2020-09-02T00:00:00"/>
    <s v="DATAWORLD COMPUTER CENTER"/>
    <s v="20-09-175"/>
    <d v="2020-09-02T00:00:00"/>
    <n v="800"/>
    <n v="5600"/>
    <m/>
    <m/>
    <m/>
    <m/>
    <m/>
    <m/>
    <m/>
    <m/>
  </r>
  <r>
    <x v="4"/>
    <n v="6"/>
    <s v="piece"/>
    <s v="HP ink, 704, black"/>
    <s v="n/a"/>
    <s v="n/a"/>
    <m/>
    <s v="for TESDA Regional Office supplies/materials for the 3rd quarter"/>
    <m/>
    <d v="2020-08-13T00:00:00"/>
    <s v="20-08-150"/>
    <n v="3"/>
    <d v="2020-09-02T00:00:00"/>
    <s v="DATAWORLD COMPUTER CENTER"/>
    <s v="20-09-175"/>
    <d v="2020-09-02T00:00:00"/>
    <n v="498"/>
    <n v="2988"/>
    <m/>
    <m/>
    <m/>
    <m/>
    <m/>
    <m/>
    <m/>
    <m/>
  </r>
  <r>
    <x v="4"/>
    <n v="5"/>
    <s v="piece"/>
    <s v="Epson ink, T664, magenta"/>
    <s v="n/a"/>
    <s v="n/a"/>
    <m/>
    <s v="for TESDA Regional Office supplies/materials for the 3rd quarter"/>
    <m/>
    <d v="2020-08-13T00:00:00"/>
    <s v="20-08-150"/>
    <n v="3"/>
    <d v="2020-09-02T00:00:00"/>
    <s v="DATAWORLD COMPUTER CENTER"/>
    <s v="20-09-175"/>
    <d v="2020-09-02T00:00:00"/>
    <n v="310"/>
    <n v="1550"/>
    <m/>
    <m/>
    <m/>
    <m/>
    <m/>
    <m/>
    <m/>
    <m/>
  </r>
  <r>
    <x v="4"/>
    <n v="5"/>
    <s v="piece"/>
    <s v="Epson ink, T664, yellow"/>
    <s v="n/a"/>
    <s v="n/a"/>
    <m/>
    <s v="for TESDA Regional Office supplies/materials for the 3rd quarter"/>
    <m/>
    <d v="2020-08-13T00:00:00"/>
    <s v="20-08-150"/>
    <n v="3"/>
    <d v="2020-09-02T00:00:00"/>
    <s v="DATAWORLD COMPUTER CENTER"/>
    <s v="20-09-175"/>
    <d v="2020-09-02T00:00:00"/>
    <n v="310"/>
    <n v="1550"/>
    <m/>
    <m/>
    <m/>
    <m/>
    <m/>
    <m/>
    <m/>
    <m/>
  </r>
  <r>
    <x v="4"/>
    <n v="10"/>
    <s v="piece"/>
    <s v="Epson ink, 003, cyan"/>
    <s v="n/a"/>
    <s v="n/a"/>
    <m/>
    <s v="for TESDA Regional Office supplies/materials for the 3rd quarter"/>
    <m/>
    <d v="2020-08-13T00:00:00"/>
    <s v="20-08-150"/>
    <n v="3"/>
    <d v="2020-09-02T00:00:00"/>
    <s v="DATAWORLD COMPUTER CENTER"/>
    <s v="20-09-175"/>
    <d v="2020-09-02T00:00:00"/>
    <n v="310"/>
    <n v="3100"/>
    <m/>
    <m/>
    <m/>
    <m/>
    <m/>
    <m/>
    <m/>
    <m/>
  </r>
  <r>
    <x v="4"/>
    <n v="10"/>
    <s v="piece"/>
    <s v="Epson ink, 003, magenta"/>
    <s v="n/a"/>
    <s v="n/a"/>
    <m/>
    <s v="for TESDA Regional Office supplies/materials for the 3rd quarter"/>
    <m/>
    <d v="2020-08-13T00:00:00"/>
    <s v="20-08-150"/>
    <n v="3"/>
    <d v="2020-09-02T00:00:00"/>
    <s v="DATAWORLD COMPUTER CENTER"/>
    <s v="20-09-175"/>
    <d v="2020-09-02T00:00:00"/>
    <n v="310"/>
    <n v="3100"/>
    <m/>
    <m/>
    <m/>
    <m/>
    <m/>
    <m/>
    <m/>
    <m/>
  </r>
  <r>
    <x v="4"/>
    <n v="10"/>
    <s v="piece"/>
    <s v="Epson ink, 003, yellow"/>
    <s v="n/a"/>
    <s v="n/a"/>
    <m/>
    <s v="for TESDA Regional Office supplies/materials for the 3rd quarter"/>
    <m/>
    <d v="2020-08-13T00:00:00"/>
    <s v="20-08-150"/>
    <n v="3"/>
    <d v="2020-09-02T00:00:00"/>
    <s v="DATAWORLD COMPUTER CENTER"/>
    <s v="20-09-175"/>
    <d v="2020-09-02T00:00:00"/>
    <n v="310"/>
    <n v="3100"/>
    <m/>
    <m/>
    <m/>
    <m/>
    <m/>
    <m/>
    <m/>
    <m/>
  </r>
  <r>
    <x v="4"/>
    <n v="5"/>
    <s v="piece"/>
    <s v="Epson ink, T664, black"/>
    <s v="n/a"/>
    <s v="n/a"/>
    <m/>
    <s v="for TESDA Regional Office supplies/materials for the 3rd quarter"/>
    <m/>
    <d v="2020-08-13T00:00:00"/>
    <s v="20-08-150"/>
    <n v="3"/>
    <d v="2020-09-02T00:00:00"/>
    <s v="INTELISOFT MICROCOMPUTER SYSTEMS"/>
    <s v="20-09-176"/>
    <d v="2020-09-02T00:00:00"/>
    <n v="282"/>
    <n v="1410"/>
    <m/>
    <m/>
    <m/>
    <m/>
    <m/>
    <m/>
    <m/>
    <m/>
  </r>
  <r>
    <x v="4"/>
    <n v="10"/>
    <s v="piece"/>
    <s v="Epson ink, 003, black"/>
    <s v="n/a"/>
    <s v="n/a"/>
    <m/>
    <s v="for TESDA Regional Office supplies/materials for the 3rd quarter"/>
    <m/>
    <d v="2020-08-13T00:00:00"/>
    <s v="20-08-150"/>
    <n v="3"/>
    <d v="2020-09-02T00:00:00"/>
    <s v="INTELISOFT MICROCOMPUTER SYSTEMS"/>
    <s v="20-09-176"/>
    <d v="2020-09-02T00:00:00"/>
    <n v="282"/>
    <n v="2820"/>
    <m/>
    <m/>
    <m/>
    <m/>
    <m/>
    <m/>
    <m/>
    <m/>
  </r>
  <r>
    <x v="10"/>
    <n v="2"/>
    <s v="unit"/>
    <s v="Web Camera for PC, 720p, HD with built-in microphone"/>
    <s v="n/a"/>
    <s v="n/a"/>
    <m/>
    <s v="for TESDA Regional Office supplies/materials for the 3rd quarter"/>
    <m/>
    <d v="2020-08-13T00:00:00"/>
    <s v="20-08-150"/>
    <n v="3"/>
    <d v="2020-09-02T00:00:00"/>
    <s v="INTELISOFT MICROCOMPUTER SYSTEMS"/>
    <s v="20-09-176"/>
    <d v="2020-09-02T00:00:00"/>
    <n v="976"/>
    <n v="1952"/>
    <m/>
    <m/>
    <m/>
    <m/>
    <m/>
    <m/>
    <m/>
    <m/>
  </r>
  <r>
    <x v="4"/>
    <n v="2"/>
    <s v="unit"/>
    <s v="Hard drive, external, 1TB"/>
    <s v="n/a"/>
    <s v="n/a"/>
    <m/>
    <s v="for TESDA Regional Office supplies/materials for the 3rd quarter"/>
    <m/>
    <d v="2020-08-13T00:00:00"/>
    <s v="20-08-150"/>
    <n v="3"/>
    <d v="2020-09-02T00:00:00"/>
    <s v="COLUMBIA COMPUTER CENTER, INC."/>
    <s v="20-09-177"/>
    <d v="2020-09-02T00:00:00"/>
    <n v="3300"/>
    <n v="6600"/>
    <d v="2020-09-08T00:00:00"/>
    <d v="2020-09-08T00:00:00"/>
    <d v="2020-09-08T00:00:00"/>
    <d v="2020-09-08T00:00:00"/>
    <d v="2020-09-08T00:00:00"/>
    <s v="20-09-131"/>
    <n v="41940"/>
    <d v="2020-09-08T00:00:00"/>
  </r>
  <r>
    <x v="10"/>
    <n v="1"/>
    <s v="unit"/>
    <s v="Hard drive, external, 2TB, USB 3.0"/>
    <s v="n/a"/>
    <s v="n/a"/>
    <m/>
    <s v="for SMAC purposes"/>
    <m/>
    <d v="2020-08-13T00:00:00"/>
    <s v="20-08-151"/>
    <n v="3"/>
    <d v="2020-09-02T00:00:00"/>
    <s v="INTELISOFT MICROCOMPUTER SYSTEMS"/>
    <s v="20-09-178"/>
    <d v="2020-09-02T00:00:00"/>
    <n v="5429"/>
    <n v="5429"/>
    <m/>
    <m/>
    <m/>
    <m/>
    <m/>
    <m/>
    <m/>
    <m/>
  </r>
  <r>
    <x v="10"/>
    <n v="1"/>
    <s v="unit"/>
    <s v="Memory card, 125GB, for camera"/>
    <s v="n/a"/>
    <s v="n/a"/>
    <m/>
    <s v="for SMAC purposes"/>
    <m/>
    <d v="2020-08-13T00:00:00"/>
    <s v="20-08-151"/>
    <n v="3"/>
    <d v="2020-09-02T00:00:00"/>
    <s v="INTELISOFT MICROCOMPUTER SYSTEMS"/>
    <s v="20-09-178"/>
    <d v="2020-09-02T00:00:00"/>
    <n v="1620"/>
    <n v="1620"/>
    <m/>
    <m/>
    <m/>
    <m/>
    <m/>
    <m/>
    <m/>
    <m/>
  </r>
  <r>
    <x v="10"/>
    <n v="1"/>
    <s v="unit"/>
    <s v="Wireless network card, usb"/>
    <s v="n/a"/>
    <s v="n/a"/>
    <m/>
    <s v="for SMAC purposes"/>
    <m/>
    <d v="2020-08-13T00:00:00"/>
    <s v="20-08-151"/>
    <n v="3"/>
    <d v="2020-09-02T00:00:00"/>
    <s v="INTELISOFT MICROCOMPUTER SYSTEMS"/>
    <s v="20-09-178"/>
    <d v="2020-09-02T00:00:00"/>
    <n v="514"/>
    <n v="514"/>
    <m/>
    <m/>
    <m/>
    <m/>
    <m/>
    <m/>
    <m/>
    <m/>
  </r>
  <r>
    <x v="10"/>
    <n v="1"/>
    <s v="unit"/>
    <s v="Web Camera for PC, 720p, HD with built-in microphone"/>
    <s v="n/a"/>
    <s v="n/a"/>
    <m/>
    <s v="for SMAC purposes"/>
    <m/>
    <d v="2020-08-13T00:00:00"/>
    <s v="20-08-151"/>
    <n v="3"/>
    <d v="2020-09-02T00:00:00"/>
    <s v="INTELISOFT MICROCOMPUTER SYSTEMS"/>
    <s v="20-09-178"/>
    <d v="2020-09-02T00:00:00"/>
    <n v="977"/>
    <n v="977"/>
    <m/>
    <m/>
    <m/>
    <m/>
    <m/>
    <m/>
    <m/>
    <m/>
  </r>
  <r>
    <x v="4"/>
    <n v="1"/>
    <s v="unit"/>
    <s v="HDMI cable, HDMI-A Male to Male, 30 AWG, 1.0M"/>
    <s v="n/a"/>
    <s v="n/a"/>
    <m/>
    <s v="for SMAC purposes"/>
    <m/>
    <d v="2020-08-13T00:00:00"/>
    <s v="20-08-151"/>
    <n v="3"/>
    <d v="2020-09-02T00:00:00"/>
    <s v="COLUMBIA COMPUTER CENTER, INC."/>
    <s v="20-09-179"/>
    <d v="2020-09-02T00:00:00"/>
    <n v="1500"/>
    <n v="1500"/>
    <d v="2020-09-08T00:00:00"/>
    <d v="2020-09-08T00:00:00"/>
    <d v="2020-09-08T00:00:00"/>
    <d v="2020-09-08T00:00:00"/>
    <d v="2020-09-08T00:00:00"/>
    <s v="20-09-130"/>
    <n v="41941"/>
    <d v="2020-09-08T00:00:00"/>
  </r>
  <r>
    <x v="4"/>
    <n v="1"/>
    <s v="unit"/>
    <s v="Switch hub, 5-port"/>
    <s v="n/a"/>
    <s v="n/a"/>
    <m/>
    <s v="for SMAC purposes"/>
    <m/>
    <d v="2020-08-13T00:00:00"/>
    <s v="20-08-151"/>
    <n v="3"/>
    <d v="2020-09-02T00:00:00"/>
    <s v="DATAWORLD COMPUTER CENTER"/>
    <s v="20-09-180"/>
    <d v="2020-09-02T00:00:00"/>
    <n v="1300"/>
    <n v="1300"/>
    <d v="2020-09-08T00:00:00"/>
    <d v="2020-09-08T00:00:00"/>
    <d v="2020-09-08T00:00:00"/>
    <d v="2020-09-08T00:00:00"/>
    <d v="2020-09-08T00:00:00"/>
    <s v="20-09-132"/>
    <n v="128417"/>
    <d v="2020-09-08T00:00:00"/>
  </r>
  <r>
    <x v="4"/>
    <n v="1"/>
    <s v="unit"/>
    <s v="Speaker, for PC"/>
    <s v="n/a"/>
    <s v="n/a"/>
    <m/>
    <s v="for SMAC purposes"/>
    <m/>
    <d v="2020-08-13T00:00:00"/>
    <s v="20-08-151"/>
    <n v="3"/>
    <d v="2020-09-02T00:00:00"/>
    <s v="DATAWORLD COMPUTER CENTER"/>
    <s v="20-09-180"/>
    <d v="2020-09-02T00:00:00"/>
    <n v="200"/>
    <n v="200"/>
    <d v="2020-09-08T00:00:00"/>
    <d v="2020-09-08T00:00:00"/>
    <d v="2020-09-08T00:00:00"/>
    <d v="2020-09-08T00:00:00"/>
    <d v="2020-09-08T00:00:00"/>
    <s v="20-09-132"/>
    <n v="128417"/>
    <d v="2020-09-08T00:00:00"/>
  </r>
  <r>
    <x v="5"/>
    <n v="1"/>
    <s v="piece"/>
    <s v="Air cleaner element"/>
    <s v="n/a"/>
    <s v="n/a"/>
    <m/>
    <s v="for replacement of supplies and materials for repair and maintenance of office vehicle (Toyota P4N-101)"/>
    <m/>
    <d v="2020-09-03T00:00:00"/>
    <s v="20-09-163"/>
    <n v="3"/>
    <d v="2020-09-03T00:00:00"/>
    <s v="GORDIEL AUTO PARTS"/>
    <s v="20-09-181"/>
    <d v="2020-09-03T00:00:00"/>
    <n v="1500"/>
    <n v="1500"/>
    <d v="2020-09-10T00:00:00"/>
    <d v="2020-09-10T00:00:00"/>
    <d v="2020-09-10T00:00:00"/>
    <d v="2020-09-10T00:00:00"/>
    <d v="2020-09-10T00:00:00"/>
    <s v="20-09-134"/>
    <n v="112579"/>
    <d v="2020-09-10T00:00:00"/>
  </r>
  <r>
    <x v="5"/>
    <n v="2"/>
    <s v="piece"/>
    <s v="Aircon cleaner element"/>
    <s v="n/a"/>
    <s v="n/a"/>
    <m/>
    <s v="for replacement of supplies and materials for repair and maintenance of office vehicle (Toyota P4N-101)"/>
    <m/>
    <d v="2020-09-03T00:00:00"/>
    <s v="20-09-163"/>
    <n v="3"/>
    <d v="2020-09-03T00:00:00"/>
    <s v="GORDIEL AUTO PARTS"/>
    <s v="20-09-181"/>
    <d v="2020-09-03T00:00:00"/>
    <n v="1200"/>
    <n v="2400"/>
    <d v="2020-09-10T00:00:00"/>
    <d v="2020-09-10T00:00:00"/>
    <d v="2020-09-10T00:00:00"/>
    <d v="2020-09-10T00:00:00"/>
    <d v="2020-09-10T00:00:00"/>
    <s v="20-09-134"/>
    <n v="112579"/>
    <d v="2020-09-10T00:00:00"/>
  </r>
  <r>
    <x v="11"/>
    <n v="1"/>
    <s v="lot"/>
    <s v="Provision of labor services for the following scope of works in the conference room"/>
    <s v="n/a"/>
    <s v="n/a"/>
    <m/>
    <s v="for repair and maintenance of TESDA Conference Room"/>
    <m/>
    <d v="2020-09-03T00:00:00"/>
    <s v="20-09-161"/>
    <n v="3"/>
    <d v="2020-09-08T00:00:00"/>
    <s v="RANDY A. GARCIA"/>
    <s v="20-09-182"/>
    <d v="2020-09-08T00:00:00"/>
    <n v="46700"/>
    <n v="46700"/>
    <m/>
    <m/>
    <m/>
    <m/>
    <m/>
    <m/>
    <m/>
    <m/>
  </r>
  <r>
    <x v="4"/>
    <n v="50"/>
    <s v="piece"/>
    <s v="Certificate Holder, short, blue"/>
    <s v="n/a"/>
    <s v="n/a"/>
    <m/>
    <s v="for TESDA Awarding"/>
    <m/>
    <d v="2020-09-09T00:00:00"/>
    <s v="20-09-164"/>
    <n v="3"/>
    <d v="2020-09-10T00:00:00"/>
    <s v="GOLDCREST MARKETING CORPORATION"/>
    <s v="20-09-183"/>
    <d v="2020-09-10T00:00:00"/>
    <n v="40"/>
    <n v="2000"/>
    <d v="2020-09-10T00:00:00"/>
    <d v="2020-09-10T00:00:00"/>
    <d v="2020-09-10T00:00:00"/>
    <d v="2020-09-10T00:00:00"/>
    <d v="2020-09-10T00:00:00"/>
    <s v="20-09-133"/>
    <n v="306810"/>
    <d v="2020-09-10T00:00:00"/>
  </r>
  <r>
    <x v="4"/>
    <n v="15"/>
    <s v="piece"/>
    <s v="Picture Frame, short"/>
    <m/>
    <m/>
    <m/>
    <s v="for TESDA Awarding"/>
    <m/>
    <d v="2020-09-09T00:00:00"/>
    <s v="20-09-164"/>
    <n v="3"/>
    <d v="2020-09-10T00:00:00"/>
    <s v="GOLDCREST MARKETING CORPORATION"/>
    <s v="20-09-183"/>
    <d v="2020-09-10T00:00:00"/>
    <n v="85"/>
    <n v="1275"/>
    <d v="2020-09-10T00:00:00"/>
    <d v="2020-09-10T00:00:00"/>
    <d v="2020-09-10T00:00:00"/>
    <d v="2020-09-10T00:00:00"/>
    <d v="2020-09-10T00:00:00"/>
    <s v="20-09-133"/>
    <n v="306810"/>
    <d v="2020-09-10T00:00:00"/>
  </r>
  <r>
    <x v="4"/>
    <n v="36"/>
    <s v="set"/>
    <s v="PVC ID, 13x9.5cm with customized lanyard"/>
    <s v="n/a"/>
    <s v="n/a"/>
    <m/>
    <s v="for TESDA Employees CSC compliant Identification Card Requirement"/>
    <m/>
    <d v="2020-09-11T00:00:00"/>
    <s v="20-09-165"/>
    <n v="3"/>
    <d v="2020-09-15T00:00:00"/>
    <s v="NVA PRINTING SERVICES"/>
    <s v="20-09-184"/>
    <d v="2020-09-15T00:00:00"/>
    <n v="240.75"/>
    <n v="8667"/>
    <m/>
    <m/>
    <m/>
    <m/>
    <m/>
    <m/>
    <m/>
    <m/>
  </r>
  <r>
    <x v="0"/>
    <n v="25"/>
    <s v="pax"/>
    <s v="Lunch"/>
    <s v="n/a"/>
    <s v="n/a"/>
    <m/>
    <s v="for the ManCom Meeting on September 14, 2020"/>
    <m/>
    <d v="2020-09-11T00:00:00"/>
    <s v="20-09-166"/>
    <n v="3"/>
    <d v="2020-09-11T00:00:00"/>
    <s v="DE LUXE HOTEL"/>
    <s v="20-09-185"/>
    <d v="2020-09-11T00:00:00"/>
    <n v="260"/>
    <n v="6500"/>
    <d v="2020-09-14T00:00:00"/>
    <d v="2020-09-14T00:00:00"/>
    <d v="2020-09-14T00:00:00"/>
    <d v="2020-09-14T00:00:00"/>
    <d v="2020-09-14T00:00:00"/>
    <s v="20-09-135"/>
    <s v="0391"/>
    <d v="2020-09-18T00:00:00"/>
  </r>
  <r>
    <x v="4"/>
    <n v="1"/>
    <s v="unit"/>
    <s v="Powerbank, 20000mAh, brand: ADATA"/>
    <s v="n/a"/>
    <s v="n/a"/>
    <m/>
    <s v="for ROD use"/>
    <m/>
    <d v="2020-09-16T00:00:00"/>
    <s v="20-09-168"/>
    <n v="3"/>
    <d v="2020-09-18T00:00:00"/>
    <s v="DATAWORLD COMPUTER CENTER"/>
    <s v="20-09-186"/>
    <d v="2020-09-18T00:00:00"/>
    <n v="1500"/>
    <n v="1500"/>
    <m/>
    <m/>
    <m/>
    <m/>
    <m/>
    <m/>
    <m/>
    <m/>
  </r>
  <r>
    <x v="4"/>
    <n v="5"/>
    <s v="can"/>
    <s v="Insecticide, aerosol type, 600ml min/can"/>
    <s v="n/a"/>
    <s v="n/a"/>
    <m/>
    <s v="for TESDA Regional Office supplies/materials for the 3rd quarter"/>
    <m/>
    <d v="2020-09-15T00:00:00"/>
    <s v="20-09-167"/>
    <n v="3"/>
    <d v="2020-09-21T00:00:00"/>
    <s v="ORORAMA SUPERCENTER"/>
    <s v="20-09-187"/>
    <d v="2020-09-21T00:00:00"/>
    <n v="345.5"/>
    <s v="   "/>
    <m/>
    <m/>
    <m/>
    <m/>
    <m/>
    <m/>
    <m/>
    <m/>
  </r>
  <r>
    <x v="4"/>
    <n v="6"/>
    <s v="bottle"/>
    <s v="Dishwashing Liquid, 790ml"/>
    <s v="n/a"/>
    <s v="n/a"/>
    <m/>
    <s v="for TESDA Regional Office supplies/materials for the 3rd quarter"/>
    <m/>
    <d v="2020-09-15T00:00:00"/>
    <s v="20-09-167"/>
    <n v="3"/>
    <d v="2020-09-21T00:00:00"/>
    <s v="ORORAMA SUPERCENTER"/>
    <s v="20-09-187"/>
    <d v="2020-09-21T00:00:00"/>
    <n v="172.2"/>
    <n v="1033.1999999999998"/>
    <m/>
    <m/>
    <m/>
    <m/>
    <m/>
    <m/>
    <m/>
    <m/>
  </r>
  <r>
    <x v="4"/>
    <n v="20"/>
    <s v="can"/>
    <s v="Disinfectant Spray, aerosol type, 400-550 grams"/>
    <s v="n/a"/>
    <s v="n/a"/>
    <m/>
    <s v="for TESDA Regional Office supplies/materials for the 3rd quarter"/>
    <m/>
    <d v="2020-09-15T00:00:00"/>
    <s v="20-09-167"/>
    <n v="3"/>
    <d v="2020-09-21T00:00:00"/>
    <s v="ORORAMA SUPERCENTER"/>
    <s v="20-09-187"/>
    <d v="2020-09-21T00:00:00"/>
    <n v="514.5"/>
    <n v="10290"/>
    <m/>
    <m/>
    <m/>
    <m/>
    <m/>
    <m/>
    <m/>
    <m/>
  </r>
  <r>
    <x v="4"/>
    <n v="20"/>
    <s v="bottle"/>
    <s v="Cleanser, toilet bowl and urinal, 900ml-1000ml cap"/>
    <s v="n/a"/>
    <s v="n/a"/>
    <m/>
    <s v="for TESDA Regional Office supplies/materials for the 3rd quarter"/>
    <m/>
    <d v="2020-09-15T00:00:00"/>
    <s v="20-09-167"/>
    <n v="3"/>
    <d v="2020-09-21T00:00:00"/>
    <s v="ORORAMA SUPERCENTER"/>
    <s v="20-09-187"/>
    <d v="2020-09-21T00:00:00"/>
    <n v="167.6"/>
    <n v="3352"/>
    <m/>
    <m/>
    <m/>
    <m/>
    <m/>
    <m/>
    <m/>
    <m/>
  </r>
  <r>
    <x v="4"/>
    <n v="3"/>
    <s v="pack"/>
    <s v="Coffee, black, 200g"/>
    <s v="n/a"/>
    <s v="n/a"/>
    <m/>
    <s v="for TESDA Regional Office supplies/materials for the 3rd quarter"/>
    <m/>
    <d v="2020-09-15T00:00:00"/>
    <s v="20-09-167"/>
    <n v="3"/>
    <d v="2020-09-21T00:00:00"/>
    <s v="ORORAMA SUPERCENTER"/>
    <s v="20-09-187"/>
    <d v="2020-09-21T00:00:00"/>
    <n v="154.69999999999999"/>
    <n v="464.09999999999997"/>
    <m/>
    <m/>
    <m/>
    <m/>
    <m/>
    <m/>
    <m/>
    <m/>
  </r>
  <r>
    <x v="4"/>
    <n v="3"/>
    <s v="pack"/>
    <s v="Coffee Creamer, 450g"/>
    <s v="n/a"/>
    <s v="n/a"/>
    <m/>
    <s v="for TESDA Regional Office supplies/materials for the 3rd quarter"/>
    <m/>
    <d v="2020-09-15T00:00:00"/>
    <s v="20-09-167"/>
    <n v="3"/>
    <d v="2020-09-21T00:00:00"/>
    <s v="ORORAMA SUPERCENTER"/>
    <s v="20-09-187"/>
    <d v="2020-09-21T00:00:00"/>
    <n v="90.35"/>
    <n v="271.04999999999995"/>
    <m/>
    <m/>
    <m/>
    <m/>
    <m/>
    <m/>
    <m/>
    <m/>
  </r>
  <r>
    <x v="4"/>
    <n v="3"/>
    <s v="pack"/>
    <s v="Sugar, 1/2kg, white"/>
    <s v="n/a"/>
    <s v="n/a"/>
    <m/>
    <s v="for TESDA Regional Office supplies/materials for the 3rd quarter"/>
    <m/>
    <d v="2020-09-15T00:00:00"/>
    <s v="20-09-167"/>
    <n v="3"/>
    <d v="2020-09-21T00:00:00"/>
    <s v="ORORAMA SUPERCENTER"/>
    <s v="20-09-187"/>
    <d v="2020-09-21T00:00:00"/>
    <n v="26.3"/>
    <n v="78.900000000000006"/>
    <m/>
    <m/>
    <m/>
    <m/>
    <m/>
    <m/>
    <m/>
    <m/>
  </r>
  <r>
    <x v="4"/>
    <n v="5"/>
    <s v="piece"/>
    <s v="Broom, soft"/>
    <s v="n/a"/>
    <s v="n/a"/>
    <m/>
    <s v="for TESDA Regional Office supplies/materials for the 3rd quarter"/>
    <m/>
    <d v="2020-09-15T00:00:00"/>
    <s v="20-09-167"/>
    <n v="3"/>
    <d v="2020-09-21T00:00:00"/>
    <s v="ORORAMA SUPERCENTER"/>
    <s v="20-09-187"/>
    <d v="2020-09-21T00:00:00"/>
    <n v="119"/>
    <n v="595"/>
    <m/>
    <m/>
    <m/>
    <m/>
    <m/>
    <m/>
    <m/>
    <m/>
  </r>
  <r>
    <x v="4"/>
    <n v="1"/>
    <s v="piece"/>
    <s v="Dust pan"/>
    <s v="n/a"/>
    <s v="n/a"/>
    <m/>
    <s v="for TESDA Regional Office supplies/materials for the 3rd quarter"/>
    <m/>
    <d v="2020-09-15T00:00:00"/>
    <s v="20-09-167"/>
    <n v="3"/>
    <d v="2020-09-21T00:00:00"/>
    <s v="ORORAMA SUPERCENTER"/>
    <s v="20-09-187"/>
    <d v="2020-09-21T00:00:00"/>
    <n v="101"/>
    <n v="101"/>
    <m/>
    <m/>
    <m/>
    <m/>
    <m/>
    <m/>
    <m/>
    <m/>
  </r>
  <r>
    <x v="4"/>
    <n v="100"/>
    <s v="packs"/>
    <s v="Specialty paper, short, color: high white, range: pre-colonial, 120gsm, brand: centennial"/>
    <s v="n/a"/>
    <s v="n/a"/>
    <m/>
    <s v="for TESDA Regional Office supplies/materials for the 3rd quarter"/>
    <m/>
    <d v="2020-09-15T00:00:00"/>
    <s v="20-09-167"/>
    <n v="3"/>
    <d v="2020-09-21T00:00:00"/>
    <s v="GOLDCREST MARKETING CORPORATION"/>
    <s v="20-09-188"/>
    <d v="2020-09-21T00:00:00"/>
    <n v="23"/>
    <n v="2300"/>
    <m/>
    <m/>
    <m/>
    <m/>
    <m/>
    <m/>
    <m/>
    <m/>
  </r>
  <r>
    <x v="4"/>
    <n v="10"/>
    <s v="pad"/>
    <s v="Sticky Notepad, 3&quot;x4&quot;, 100sheet/pad"/>
    <s v="n/a"/>
    <s v="n/a"/>
    <m/>
    <s v="for TESDA Regional Office supplies/materials for the 3rd quarter"/>
    <m/>
    <d v="2020-09-15T00:00:00"/>
    <s v="20-09-167"/>
    <n v="3"/>
    <d v="2020-09-21T00:00:00"/>
    <s v="GOLDCREST MARKETING CORPORATION"/>
    <s v="20-09-188"/>
    <d v="2020-09-21T00:00:00"/>
    <n v="23"/>
    <n v="230"/>
    <m/>
    <m/>
    <m/>
    <m/>
    <m/>
    <m/>
    <m/>
    <m/>
  </r>
  <r>
    <x v="4"/>
    <n v="20"/>
    <s v="unit"/>
    <s v="USB Flash drive, 32gb, brand: Kingston"/>
    <s v="n/a"/>
    <s v="n/a"/>
    <m/>
    <s v="for TESDA Regional Office supplies/materials for the 3rd quarter"/>
    <m/>
    <d v="2020-09-15T00:00:00"/>
    <s v="20-09-167"/>
    <n v="3"/>
    <d v="2020-09-21T00:00:00"/>
    <s v="GOLDCREST MARKETING CORPORATION"/>
    <s v="20-09-188"/>
    <d v="2020-09-21T00:00:00"/>
    <n v="550"/>
    <n v="11000"/>
    <m/>
    <m/>
    <m/>
    <m/>
    <m/>
    <m/>
    <m/>
    <m/>
  </r>
  <r>
    <x v="4"/>
    <n v="10"/>
    <s v="piece"/>
    <s v="Sign pen, BLACK, gel ink, 0.5mm"/>
    <s v="n/a"/>
    <s v="n/a"/>
    <m/>
    <s v="for TESDA Regional Office supplies/materials for the 3rd quarter"/>
    <m/>
    <d v="2020-09-15T00:00:00"/>
    <s v="20-09-167"/>
    <n v="3"/>
    <d v="2020-09-21T00:00:00"/>
    <s v="GOLDCREST MARKETING CORPORATION"/>
    <s v="20-09-188"/>
    <d v="2020-09-21T00:00:00"/>
    <n v="22"/>
    <n v="220"/>
    <m/>
    <m/>
    <m/>
    <m/>
    <m/>
    <m/>
    <m/>
    <m/>
  </r>
  <r>
    <x v="4"/>
    <n v="10"/>
    <s v="piece"/>
    <s v="Sign pen, BLUE, gel ink, 0.5mm"/>
    <s v="n/a"/>
    <s v="n/a"/>
    <m/>
    <s v="for TESDA Regional Office supplies/materials for the 3rd quarter"/>
    <m/>
    <d v="2020-09-15T00:00:00"/>
    <s v="20-09-167"/>
    <n v="3"/>
    <d v="2020-09-21T00:00:00"/>
    <s v="GOLDCREST MARKETING CORPORATION"/>
    <s v="20-09-188"/>
    <d v="2020-09-21T00:00:00"/>
    <n v="22"/>
    <n v="220"/>
    <m/>
    <m/>
    <m/>
    <m/>
    <m/>
    <m/>
    <m/>
    <m/>
  </r>
  <r>
    <x v="4"/>
    <n v="1"/>
    <s v="piece"/>
    <s v="Paper cutter, wood, with paper adjuster"/>
    <s v="n/a"/>
    <s v="n/a"/>
    <m/>
    <s v="for TESDA Regional Office supplies/materials for the 3rd quarter"/>
    <m/>
    <d v="2020-09-15T00:00:00"/>
    <s v="20-09-167"/>
    <n v="3"/>
    <d v="2020-09-21T00:00:00"/>
    <s v="CAGAYAN EDUCATIONAL SUPPLY"/>
    <s v="20-09-189"/>
    <d v="2020-09-21T00:00:00"/>
    <n v="1200"/>
    <n v="1200"/>
    <m/>
    <m/>
    <m/>
    <m/>
    <m/>
    <m/>
    <m/>
    <m/>
  </r>
  <r>
    <x v="4"/>
    <n v="5"/>
    <s v="piece"/>
    <s v="Stapler with staple wire remover at the side, 26/6, heavy duty"/>
    <s v="n/a"/>
    <s v="n/a"/>
    <m/>
    <s v="for TESDA Regional Office supplies/materials for the 3rd quarter"/>
    <m/>
    <d v="2020-09-15T00:00:00"/>
    <s v="20-09-167"/>
    <n v="3"/>
    <d v="2020-09-21T00:00:00"/>
    <s v="CAGAYAN EDUCATIONAL SUPPLY"/>
    <s v="20-09-189"/>
    <d v="2020-09-21T00:00:00"/>
    <n v="90"/>
    <n v="450"/>
    <m/>
    <m/>
    <m/>
    <m/>
    <m/>
    <m/>
    <m/>
    <m/>
  </r>
  <r>
    <x v="4"/>
    <n v="5"/>
    <s v="piece"/>
    <s v="Scissor, stainless, 6 inches, heavy duty"/>
    <s v="n/a"/>
    <s v="n/a"/>
    <m/>
    <s v="for TESDA Regional Office supplies/materials for the 3rd quarter"/>
    <m/>
    <d v="2020-09-15T00:00:00"/>
    <s v="20-09-167"/>
    <n v="3"/>
    <d v="2020-09-21T00:00:00"/>
    <s v="CAGAYAN EDUCATIONAL SUPPLY"/>
    <s v="20-09-189"/>
    <d v="2020-09-21T00:00:00"/>
    <n v="39"/>
    <n v="195"/>
    <m/>
    <m/>
    <m/>
    <m/>
    <m/>
    <m/>
    <m/>
    <m/>
  </r>
  <r>
    <x v="4"/>
    <n v="2"/>
    <s v="unit"/>
    <s v="Calculator, basic, 12-digits, tilt display, two-way power"/>
    <s v="n/a"/>
    <s v="n/a"/>
    <m/>
    <s v="for TESDA Regional Office supplies/materials for the 3rd quarter"/>
    <m/>
    <d v="2020-09-15T00:00:00"/>
    <s v="20-09-167"/>
    <n v="3"/>
    <d v="2020-09-21T00:00:00"/>
    <s v="CAGAYAN EDUCATIONAL SUPPLY"/>
    <s v="20-09-189"/>
    <d v="2020-09-21T00:00:00"/>
    <n v="370"/>
    <n v="740"/>
    <m/>
    <m/>
    <m/>
    <m/>
    <m/>
    <m/>
    <m/>
    <m/>
  </r>
  <r>
    <x v="4"/>
    <n v="20"/>
    <s v="piece"/>
    <s v="Correction tape"/>
    <s v="n/a"/>
    <s v="n/a"/>
    <m/>
    <s v="for TESDA Regional Office supplies/materials for the 3rd quarter"/>
    <m/>
    <d v="2020-09-15T00:00:00"/>
    <s v="20-09-167"/>
    <n v="3"/>
    <d v="2020-09-21T00:00:00"/>
    <s v="CAGAYAN EDUCATIONAL SUPPLY"/>
    <s v="20-09-189"/>
    <d v="2020-09-21T00:00:00"/>
    <n v="17"/>
    <n v="340"/>
    <m/>
    <m/>
    <m/>
    <m/>
    <m/>
    <m/>
    <m/>
    <m/>
  </r>
  <r>
    <x v="3"/>
    <n v="3"/>
    <s v="piece"/>
    <s v="Signage, fiberglass/acrylic, size: 6x37 inches, color: black/gold"/>
    <s v="n/a"/>
    <s v="n/a"/>
    <m/>
    <s v="for TESDA Office use"/>
    <m/>
    <d v="2020-09-16T00:00:00"/>
    <s v="20-09-169"/>
    <n v="3"/>
    <d v="2020-09-22T00:00:00"/>
    <s v="FOOTPRINTS AWARD CENTRUM"/>
    <s v="20-09-190"/>
    <d v="2020-09-22T00:00:00"/>
    <n v="580"/>
    <n v="1740"/>
    <m/>
    <m/>
    <m/>
    <m/>
    <m/>
    <m/>
    <m/>
    <m/>
  </r>
  <r>
    <x v="11"/>
    <n v="10"/>
    <s v="length"/>
    <s v="C-Purlins, No. 2 x 6 x1.5 x 20 feet"/>
    <s v="n/a"/>
    <s v="n/a"/>
    <m/>
    <s v="for repair and maintenance of TESDA Conference Room's ceiling"/>
    <m/>
    <d v="2020-09-22T00:00:00"/>
    <s v="20-09-170"/>
    <n v="3"/>
    <d v="2020-09-22T00:00:00"/>
    <s v="CDH DIAMOND HARDWARE, INC."/>
    <s v="20-09-191"/>
    <d v="2020-09-22T00:00:00"/>
    <n v="890"/>
    <n v="8900"/>
    <m/>
    <m/>
    <m/>
    <m/>
    <m/>
    <m/>
    <m/>
    <m/>
  </r>
  <r>
    <x v="11"/>
    <n v="10"/>
    <s v="length"/>
    <s v="C-Purlins, No. 2 x 4 x1.5 x 20 feet"/>
    <s v="n/a"/>
    <s v="n/a"/>
    <m/>
    <s v="for repair and maintenance of TESDA Conference Room's ceiling"/>
    <m/>
    <d v="2020-09-22T00:00:00"/>
    <s v="20-09-170"/>
    <n v="3"/>
    <d v="2020-09-22T00:00:00"/>
    <s v="CDH DIAMOND HARDWARE, INC."/>
    <s v="20-09-191"/>
    <d v="2020-09-22T00:00:00"/>
    <n v="675"/>
    <n v="6750"/>
    <m/>
    <m/>
    <m/>
    <m/>
    <m/>
    <m/>
    <m/>
    <m/>
  </r>
  <r>
    <x v="11"/>
    <n v="5"/>
    <s v="kilo"/>
    <s v="Welding rod, #6013"/>
    <s v="n/a"/>
    <s v="n/a"/>
    <m/>
    <s v="for repair and maintenance of TESDA Conference Room's ceiling"/>
    <m/>
    <d v="2020-09-22T00:00:00"/>
    <s v="20-09-170"/>
    <n v="3"/>
    <d v="2020-09-22T00:00:00"/>
    <s v="CDH DIAMOND HARDWARE, INC."/>
    <s v="20-09-191"/>
    <d v="2020-09-22T00:00:00"/>
    <n v="140"/>
    <n v="700"/>
    <m/>
    <m/>
    <m/>
    <m/>
    <m/>
    <m/>
    <m/>
    <m/>
  </r>
  <r>
    <x v="11"/>
    <n v="15"/>
    <s v="length"/>
    <s v="Carrying channel"/>
    <s v="n/a"/>
    <s v="n/a"/>
    <m/>
    <s v="for repair and maintenance of TESDA Conference Room's ceiling"/>
    <m/>
    <d v="2020-09-22T00:00:00"/>
    <s v="20-09-170"/>
    <n v="3"/>
    <d v="2020-09-22T00:00:00"/>
    <s v="CDH DIAMOND HARDWARE, INC."/>
    <s v="20-09-191"/>
    <d v="2020-09-22T00:00:00"/>
    <n v="130"/>
    <n v="1950"/>
    <m/>
    <m/>
    <m/>
    <m/>
    <m/>
    <m/>
    <m/>
    <m/>
  </r>
  <r>
    <x v="11"/>
    <n v="1"/>
    <s v="bundle"/>
    <s v="W-clip, double"/>
    <s v="n/a"/>
    <s v="n/a"/>
    <m/>
    <s v="for repair and maintenance of TESDA Conference Room's ceiling"/>
    <m/>
    <d v="2020-09-22T00:00:00"/>
    <s v="20-09-170"/>
    <n v="3"/>
    <d v="2020-09-22T00:00:00"/>
    <s v="CDH DIAMOND HARDWARE, INC."/>
    <s v="20-09-191"/>
    <d v="2020-09-22T00:00:00"/>
    <n v="425"/>
    <n v="425"/>
    <m/>
    <m/>
    <m/>
    <m/>
    <m/>
    <m/>
    <m/>
    <m/>
  </r>
  <r>
    <x v="11"/>
    <n v="20"/>
    <s v="length"/>
    <s v="Wall angle, 1x1"/>
    <s v="n/a"/>
    <s v="n/a"/>
    <m/>
    <s v="for repair and maintenance of TESDA Conference Room's ceiling"/>
    <m/>
    <d v="2020-09-22T00:00:00"/>
    <s v="20-09-170"/>
    <n v="3"/>
    <d v="2020-09-22T00:00:00"/>
    <s v="CDH DIAMOND HARDWARE, INC."/>
    <s v="20-09-191"/>
    <d v="2020-09-22T00:00:00"/>
    <n v="42"/>
    <n v="840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8" firstHeaderRow="1" firstDataRow="1" firstDataCol="1"/>
  <pivotFields count="26">
    <pivotField axis="axisRow" showAll="0">
      <items count="15">
        <item x="1"/>
        <item x="0"/>
        <item x="4"/>
        <item x="3"/>
        <item x="8"/>
        <item x="2"/>
        <item x="13"/>
        <item x="11"/>
        <item x="7"/>
        <item x="5"/>
        <item x="12"/>
        <item x="10"/>
        <item x="6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 of TOTAL PO AMOUNT" fld="1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0"/>
  <sheetViews>
    <sheetView showGridLines="0" tabSelected="1" zoomScale="77" zoomScaleNormal="77" workbookViewId="0">
      <pane xSplit="6" ySplit="8" topLeftCell="G9" activePane="bottomRight" state="frozen"/>
      <selection pane="topRight" activeCell="F1" sqref="F1"/>
      <selection pane="bottomLeft" activeCell="A9" sqref="A9"/>
      <selection pane="bottomRight" activeCell="F75" sqref="F75"/>
    </sheetView>
  </sheetViews>
  <sheetFormatPr defaultRowHeight="12.75"/>
  <cols>
    <col min="1" max="1" width="13" customWidth="1"/>
    <col min="2" max="2" width="55.140625" customWidth="1"/>
    <col min="3" max="3" width="16" customWidth="1"/>
    <col min="4" max="4" width="15.42578125" customWidth="1"/>
    <col min="5" max="5" width="18.140625" customWidth="1"/>
    <col min="6" max="6" width="11.7109375" customWidth="1"/>
    <col min="7" max="10" width="10.5703125" customWidth="1"/>
    <col min="11" max="11" width="17" customWidth="1"/>
    <col min="12" max="12" width="14.5703125" bestFit="1" customWidth="1"/>
    <col min="13" max="13" width="15.5703125" style="286" customWidth="1"/>
    <col min="14" max="14" width="18.28515625" customWidth="1"/>
    <col min="15" max="15" width="12.42578125" hidden="1" customWidth="1"/>
    <col min="16" max="16" width="10.5703125" hidden="1" customWidth="1"/>
    <col min="17" max="17" width="13.28515625" hidden="1" customWidth="1"/>
    <col min="18" max="18" width="10.7109375" hidden="1" customWidth="1"/>
    <col min="19" max="19" width="15" style="1" hidden="1" customWidth="1"/>
    <col min="20" max="20" width="14.85546875" style="286" hidden="1" customWidth="1"/>
    <col min="21" max="21" width="11.7109375" style="284" hidden="1" customWidth="1"/>
    <col min="22" max="22" width="13.85546875" style="284" hidden="1" customWidth="1"/>
    <col min="23" max="23" width="12.5703125" style="284" hidden="1" customWidth="1"/>
    <col min="24" max="24" width="31.42578125" style="286" hidden="1" customWidth="1"/>
    <col min="25" max="25" width="10" hidden="1" customWidth="1"/>
    <col min="26" max="26" width="14.42578125" hidden="1" customWidth="1"/>
    <col min="27" max="27" width="11.42578125" hidden="1" customWidth="1"/>
    <col min="28" max="34" width="10.5703125" hidden="1" customWidth="1"/>
    <col min="35" max="35" width="12.85546875" hidden="1" customWidth="1"/>
    <col min="36" max="36" width="10.5703125" hidden="1" customWidth="1"/>
    <col min="37" max="37" width="11" hidden="1" customWidth="1"/>
    <col min="38" max="38" width="11.7109375" hidden="1" customWidth="1"/>
    <col min="39" max="40" width="10.85546875" hidden="1" customWidth="1"/>
    <col min="41" max="41" width="12.7109375" style="2" hidden="1" customWidth="1"/>
    <col min="42" max="42" width="10.85546875" hidden="1" customWidth="1"/>
    <col min="43" max="43" width="9.42578125" hidden="1" customWidth="1"/>
    <col min="44" max="44" width="10" style="3" hidden="1" customWidth="1"/>
    <col min="45" max="45" width="9.140625" hidden="1" customWidth="1"/>
    <col min="46" max="46" width="18.28515625" hidden="1" customWidth="1"/>
    <col min="47" max="48" width="10.140625" hidden="1" customWidth="1"/>
    <col min="49" max="51" width="10.140625" customWidth="1"/>
    <col min="52" max="52" width="13.140625" customWidth="1"/>
    <col min="53" max="53" width="21.5703125" customWidth="1"/>
  </cols>
  <sheetData>
    <row r="1" spans="1:45">
      <c r="R1" s="1"/>
      <c r="S1"/>
      <c r="T1" s="284"/>
      <c r="W1" s="285" t="s">
        <v>0</v>
      </c>
      <c r="AN1" s="2"/>
      <c r="AO1"/>
      <c r="AQ1" s="3"/>
      <c r="AR1"/>
    </row>
    <row r="2" spans="1:45" s="5" customFormat="1" ht="20.25">
      <c r="A2" s="8" t="s">
        <v>1</v>
      </c>
      <c r="M2" s="288"/>
      <c r="T2" s="287"/>
      <c r="U2" s="287"/>
      <c r="V2" s="287"/>
      <c r="W2" s="288"/>
      <c r="X2" s="288" t="s">
        <v>2</v>
      </c>
      <c r="AN2" s="6"/>
      <c r="AQ2" s="7"/>
    </row>
    <row r="3" spans="1:45" ht="18">
      <c r="A3" s="8" t="s">
        <v>1451</v>
      </c>
      <c r="R3" s="1"/>
      <c r="S3"/>
      <c r="T3" s="284"/>
      <c r="W3" s="286"/>
      <c r="AN3" s="2"/>
      <c r="AO3"/>
      <c r="AQ3" s="3"/>
      <c r="AR3"/>
    </row>
    <row r="4" spans="1:45" s="9" customFormat="1" ht="18">
      <c r="A4" s="8" t="s">
        <v>483</v>
      </c>
      <c r="M4" s="290"/>
      <c r="R4" s="10"/>
      <c r="S4" s="10"/>
      <c r="T4" s="289"/>
      <c r="U4" s="289"/>
      <c r="V4" s="289"/>
      <c r="W4" s="290"/>
      <c r="X4" s="291" t="s">
        <v>3</v>
      </c>
      <c r="AN4" s="12"/>
      <c r="AP4" s="10"/>
      <c r="AQ4" s="11"/>
      <c r="AR4" s="10"/>
      <c r="AS4" s="10"/>
    </row>
    <row r="5" spans="1:45" s="4" customFormat="1" ht="13.5" thickBot="1">
      <c r="A5" s="13"/>
      <c r="M5" s="285"/>
      <c r="R5" s="14"/>
      <c r="S5" s="13"/>
      <c r="T5" s="292"/>
      <c r="U5" s="292"/>
      <c r="V5" s="292"/>
      <c r="W5" s="285"/>
      <c r="X5" s="285"/>
      <c r="AN5" s="16"/>
      <c r="AP5" s="13"/>
      <c r="AQ5" s="15"/>
      <c r="AR5" s="13"/>
      <c r="AS5" s="13"/>
    </row>
    <row r="6" spans="1:45" s="276" customFormat="1" ht="18" customHeight="1" thickBot="1">
      <c r="A6" s="483" t="s">
        <v>484</v>
      </c>
      <c r="B6" s="483" t="s">
        <v>485</v>
      </c>
      <c r="C6" s="483" t="s">
        <v>486</v>
      </c>
      <c r="D6" s="484" t="s">
        <v>487</v>
      </c>
      <c r="E6" s="483" t="s">
        <v>5</v>
      </c>
      <c r="F6" s="483" t="s">
        <v>6</v>
      </c>
      <c r="G6" s="483"/>
      <c r="H6" s="483"/>
      <c r="I6" s="483"/>
      <c r="J6" s="483" t="s">
        <v>7</v>
      </c>
      <c r="K6" s="483" t="s">
        <v>488</v>
      </c>
      <c r="L6" s="483"/>
      <c r="M6" s="483"/>
      <c r="N6" s="483" t="s">
        <v>489</v>
      </c>
      <c r="O6" s="485" t="s">
        <v>4</v>
      </c>
      <c r="P6" s="488" t="s">
        <v>5</v>
      </c>
      <c r="Q6" s="486" t="s">
        <v>6</v>
      </c>
      <c r="R6" s="486"/>
      <c r="S6" s="486"/>
      <c r="T6" s="486"/>
      <c r="U6" s="486"/>
      <c r="V6" s="486"/>
      <c r="W6" s="486"/>
      <c r="X6" s="486"/>
      <c r="Y6" s="486"/>
      <c r="Z6" s="486"/>
      <c r="AA6" s="486"/>
      <c r="AB6" s="486"/>
      <c r="AC6" s="488" t="s">
        <v>7</v>
      </c>
      <c r="AD6" s="486" t="s">
        <v>8</v>
      </c>
      <c r="AE6" s="486"/>
      <c r="AF6" s="486"/>
      <c r="AG6" s="488" t="s">
        <v>9</v>
      </c>
      <c r="AH6" s="486" t="s">
        <v>10</v>
      </c>
      <c r="AI6" s="486"/>
      <c r="AJ6" s="486"/>
      <c r="AK6" s="486"/>
      <c r="AL6" s="486"/>
      <c r="AM6" s="486"/>
      <c r="AN6" s="486"/>
      <c r="AO6" s="486"/>
      <c r="AP6" s="486"/>
      <c r="AQ6" s="487" t="s">
        <v>11</v>
      </c>
    </row>
    <row r="7" spans="1:45" s="283" customFormat="1" ht="41.25" customHeight="1" thickTop="1" thickBot="1">
      <c r="A7" s="483"/>
      <c r="B7" s="483"/>
      <c r="C7" s="483"/>
      <c r="D7" s="484"/>
      <c r="E7" s="483"/>
      <c r="F7" s="324" t="s">
        <v>490</v>
      </c>
      <c r="G7" s="324" t="s">
        <v>491</v>
      </c>
      <c r="H7" s="324" t="s">
        <v>25</v>
      </c>
      <c r="I7" s="324" t="s">
        <v>20</v>
      </c>
      <c r="J7" s="483"/>
      <c r="K7" s="325" t="s">
        <v>22</v>
      </c>
      <c r="L7" s="325" t="s">
        <v>23</v>
      </c>
      <c r="M7" s="326" t="s">
        <v>24</v>
      </c>
      <c r="N7" s="483"/>
      <c r="O7" s="485"/>
      <c r="P7" s="489"/>
      <c r="Q7" s="277" t="s">
        <v>12</v>
      </c>
      <c r="R7" s="278" t="s">
        <v>13</v>
      </c>
      <c r="S7" s="279" t="s">
        <v>14</v>
      </c>
      <c r="T7" s="293" t="s">
        <v>15</v>
      </c>
      <c r="U7" s="293" t="s">
        <v>16</v>
      </c>
      <c r="V7" s="293" t="s">
        <v>17</v>
      </c>
      <c r="W7" s="293" t="s">
        <v>18</v>
      </c>
      <c r="X7" s="293" t="s">
        <v>19</v>
      </c>
      <c r="Y7" s="279" t="s">
        <v>20</v>
      </c>
      <c r="Z7" s="279" t="s">
        <v>26</v>
      </c>
      <c r="AA7" s="279" t="s">
        <v>21</v>
      </c>
      <c r="AB7" s="279" t="s">
        <v>492</v>
      </c>
      <c r="AC7" s="488"/>
      <c r="AD7" s="280" t="s">
        <v>22</v>
      </c>
      <c r="AE7" s="281" t="s">
        <v>23</v>
      </c>
      <c r="AF7" s="282" t="s">
        <v>24</v>
      </c>
      <c r="AG7" s="488"/>
      <c r="AH7" s="278" t="s">
        <v>493</v>
      </c>
      <c r="AI7" s="279" t="s">
        <v>14</v>
      </c>
      <c r="AJ7" s="279" t="s">
        <v>15</v>
      </c>
      <c r="AK7" s="279" t="s">
        <v>16</v>
      </c>
      <c r="AL7" s="279" t="s">
        <v>17</v>
      </c>
      <c r="AM7" s="279" t="s">
        <v>18</v>
      </c>
      <c r="AN7" s="279" t="s">
        <v>19</v>
      </c>
      <c r="AO7" s="279" t="s">
        <v>20</v>
      </c>
      <c r="AP7" s="279" t="s">
        <v>21</v>
      </c>
      <c r="AQ7" s="487"/>
    </row>
    <row r="8" spans="1:45" s="23" customFormat="1" ht="14.25" hidden="1" thickTop="1" thickBot="1">
      <c r="A8" s="327" t="s">
        <v>27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9"/>
      <c r="N8" s="330"/>
      <c r="O8" s="17"/>
      <c r="P8" s="18"/>
      <c r="Q8" s="19"/>
      <c r="R8" s="19"/>
      <c r="S8" s="20"/>
      <c r="T8" s="294"/>
      <c r="U8" s="294"/>
      <c r="V8" s="294"/>
      <c r="W8" s="294"/>
      <c r="X8" s="294"/>
      <c r="Y8" s="20"/>
      <c r="Z8" s="20"/>
      <c r="AA8" s="20"/>
      <c r="AB8" s="20"/>
      <c r="AC8" s="20"/>
      <c r="AD8" s="20"/>
      <c r="AE8" s="19"/>
      <c r="AF8" s="20"/>
      <c r="AG8" s="21"/>
      <c r="AH8" s="20"/>
      <c r="AI8" s="20"/>
      <c r="AJ8" s="22"/>
      <c r="AK8" s="20"/>
      <c r="AL8" s="19"/>
      <c r="AM8" s="19"/>
      <c r="AN8" s="19"/>
      <c r="AO8" s="19"/>
      <c r="AP8" s="19"/>
      <c r="AQ8" s="19"/>
      <c r="AR8" s="19"/>
      <c r="AS8" s="19"/>
    </row>
    <row r="9" spans="1:45" s="4" customFormat="1" ht="13.5" thickTop="1">
      <c r="A9" s="331"/>
      <c r="B9" s="24" t="s">
        <v>28</v>
      </c>
      <c r="C9" s="332"/>
      <c r="D9" s="332"/>
      <c r="E9" s="332"/>
      <c r="F9" s="332"/>
      <c r="G9" s="332"/>
      <c r="H9" s="332"/>
      <c r="I9" s="332"/>
      <c r="J9" s="332"/>
      <c r="K9" s="333"/>
      <c r="L9" s="334"/>
      <c r="M9" s="334"/>
      <c r="N9" s="335"/>
      <c r="O9" s="316"/>
      <c r="P9" s="25"/>
      <c r="Q9" s="26"/>
      <c r="R9" s="26"/>
      <c r="S9" s="26"/>
      <c r="T9" s="36"/>
      <c r="U9" s="36"/>
      <c r="V9" s="36"/>
      <c r="W9" s="36"/>
      <c r="X9" s="36"/>
      <c r="Y9" s="27"/>
      <c r="Z9" s="26"/>
      <c r="AA9" s="26"/>
      <c r="AB9" s="26"/>
      <c r="AC9" s="26"/>
      <c r="AD9" s="26"/>
      <c r="AE9" s="28"/>
      <c r="AF9" s="29"/>
      <c r="AG9" s="30"/>
      <c r="AH9" s="29"/>
      <c r="AI9" s="26"/>
      <c r="AJ9" s="31"/>
      <c r="AK9" s="32"/>
      <c r="AL9" s="33"/>
      <c r="AM9" s="26"/>
      <c r="AN9" s="26"/>
      <c r="AO9" s="26"/>
      <c r="AP9" s="26"/>
      <c r="AQ9" s="26"/>
      <c r="AR9" s="26"/>
      <c r="AS9" s="34"/>
    </row>
    <row r="10" spans="1:45" s="43" customFormat="1" hidden="1">
      <c r="A10" s="336"/>
      <c r="B10" s="337" t="s">
        <v>29</v>
      </c>
      <c r="C10" s="296"/>
      <c r="D10" s="296"/>
      <c r="E10" s="296"/>
      <c r="F10" s="296"/>
      <c r="G10" s="296"/>
      <c r="H10" s="296"/>
      <c r="I10" s="296"/>
      <c r="J10" s="296"/>
      <c r="K10" s="336"/>
      <c r="L10" s="336"/>
      <c r="M10" s="336"/>
      <c r="N10" s="338"/>
      <c r="O10" s="317"/>
      <c r="P10" s="174"/>
      <c r="Q10" s="171"/>
      <c r="R10" s="36"/>
      <c r="S10" s="36"/>
      <c r="T10" s="36"/>
      <c r="U10" s="36"/>
      <c r="V10" s="36"/>
      <c r="W10" s="36"/>
      <c r="X10" s="36"/>
      <c r="Y10" s="35"/>
      <c r="Z10" s="36"/>
      <c r="AA10" s="36"/>
      <c r="AB10" s="36"/>
      <c r="AC10" s="36"/>
      <c r="AD10" s="36"/>
      <c r="AE10" s="40"/>
      <c r="AF10" s="36">
        <f>AG10+AH10</f>
        <v>0</v>
      </c>
      <c r="AG10" s="41"/>
      <c r="AH10" s="36"/>
      <c r="AI10" s="36">
        <f>AJ10+AK10</f>
        <v>0</v>
      </c>
      <c r="AJ10" s="38"/>
      <c r="AK10" s="42"/>
      <c r="AL10" s="37"/>
      <c r="AM10" s="36"/>
      <c r="AN10" s="36"/>
      <c r="AO10" s="36"/>
      <c r="AP10" s="36"/>
      <c r="AQ10" s="36"/>
      <c r="AR10" s="36"/>
      <c r="AS10" s="39"/>
    </row>
    <row r="11" spans="1:45" s="57" customFormat="1" ht="40.5" hidden="1" customHeight="1">
      <c r="A11" s="55"/>
      <c r="B11" s="44"/>
      <c r="C11" s="62"/>
      <c r="D11" s="66" t="s">
        <v>512</v>
      </c>
      <c r="E11" s="46" t="s">
        <v>30</v>
      </c>
      <c r="F11" s="45"/>
      <c r="G11" s="45"/>
      <c r="H11" s="47"/>
      <c r="I11" s="47"/>
      <c r="J11" s="45" t="s">
        <v>32</v>
      </c>
      <c r="K11" s="48">
        <f>SUM(L11:M11)</f>
        <v>0</v>
      </c>
      <c r="L11" s="49"/>
      <c r="M11" s="49"/>
      <c r="N11" s="51"/>
      <c r="O11" s="318"/>
      <c r="P11" s="170"/>
      <c r="Q11" s="172"/>
      <c r="R11" s="52"/>
      <c r="S11" s="52"/>
      <c r="T11" s="295"/>
      <c r="U11" s="295"/>
      <c r="V11" s="295"/>
      <c r="W11" s="295"/>
      <c r="X11" s="295"/>
      <c r="Y11" s="52"/>
      <c r="Z11" s="52"/>
      <c r="AA11" s="52"/>
      <c r="AB11" s="52"/>
      <c r="AC11" s="52"/>
      <c r="AD11" s="52"/>
      <c r="AE11" s="52"/>
      <c r="AF11" s="52">
        <f t="shared" ref="AF11:AF12" si="0">AG11+AH11</f>
        <v>0</v>
      </c>
      <c r="AG11" s="53"/>
      <c r="AH11" s="52"/>
      <c r="AI11" s="52">
        <f t="shared" ref="AI11:AI12" si="1">AJ11+AK11</f>
        <v>0</v>
      </c>
      <c r="AJ11" s="54"/>
      <c r="AK11" s="55"/>
      <c r="AL11" s="55"/>
      <c r="AM11" s="52"/>
      <c r="AN11" s="52"/>
      <c r="AO11" s="52"/>
      <c r="AP11" s="52"/>
      <c r="AQ11" s="52"/>
      <c r="AR11" s="52"/>
      <c r="AS11" s="56"/>
    </row>
    <row r="12" spans="1:45" s="43" customFormat="1" ht="12" hidden="1" customHeight="1">
      <c r="A12" s="336"/>
      <c r="B12" s="337" t="s">
        <v>33</v>
      </c>
      <c r="C12" s="296"/>
      <c r="D12" s="296"/>
      <c r="E12" s="296"/>
      <c r="F12" s="296"/>
      <c r="G12" s="296"/>
      <c r="H12" s="296"/>
      <c r="I12" s="296"/>
      <c r="J12" s="296"/>
      <c r="K12" s="336"/>
      <c r="L12" s="336"/>
      <c r="M12" s="336"/>
      <c r="N12" s="338"/>
      <c r="O12" s="317"/>
      <c r="P12" s="175"/>
      <c r="Q12" s="171"/>
      <c r="R12" s="36"/>
      <c r="S12" s="36"/>
      <c r="T12" s="36"/>
      <c r="U12" s="36"/>
      <c r="V12" s="36"/>
      <c r="W12" s="36"/>
      <c r="X12" s="36"/>
      <c r="Y12" s="35"/>
      <c r="Z12" s="36"/>
      <c r="AA12" s="36"/>
      <c r="AB12" s="36"/>
      <c r="AC12" s="36"/>
      <c r="AD12" s="36"/>
      <c r="AE12" s="40"/>
      <c r="AF12" s="36">
        <f t="shared" si="0"/>
        <v>0</v>
      </c>
      <c r="AG12" s="41"/>
      <c r="AH12" s="36"/>
      <c r="AI12" s="36">
        <f t="shared" si="1"/>
        <v>0</v>
      </c>
      <c r="AJ12" s="38"/>
      <c r="AK12" s="42"/>
      <c r="AL12" s="37"/>
      <c r="AM12" s="36"/>
      <c r="AN12" s="36"/>
      <c r="AO12" s="36"/>
      <c r="AP12" s="36"/>
      <c r="AQ12" s="36"/>
      <c r="AR12" s="36"/>
      <c r="AS12" s="39"/>
    </row>
    <row r="13" spans="1:45" s="64" customFormat="1" ht="42" hidden="1" customHeight="1">
      <c r="A13" s="55"/>
      <c r="B13" s="44"/>
      <c r="C13" s="62"/>
      <c r="D13" s="66" t="s">
        <v>512</v>
      </c>
      <c r="E13" s="62" t="s">
        <v>35</v>
      </c>
      <c r="F13" s="45"/>
      <c r="G13" s="45"/>
      <c r="H13" s="45"/>
      <c r="I13" s="45"/>
      <c r="J13" s="45" t="s">
        <v>32</v>
      </c>
      <c r="K13" s="48">
        <f>SUM(L13:M13)</f>
        <v>0</v>
      </c>
      <c r="L13" s="49"/>
      <c r="M13" s="49"/>
      <c r="N13" s="49"/>
      <c r="O13" s="319"/>
      <c r="P13" s="170"/>
      <c r="Q13" s="173"/>
      <c r="R13" s="55"/>
      <c r="S13" s="55"/>
      <c r="T13" s="297"/>
      <c r="U13" s="297"/>
      <c r="V13" s="297"/>
      <c r="W13" s="297"/>
      <c r="X13" s="297"/>
      <c r="Y13" s="55"/>
      <c r="Z13" s="55"/>
      <c r="AA13" s="55"/>
      <c r="AB13" s="55"/>
      <c r="AC13" s="55"/>
      <c r="AD13" s="55"/>
      <c r="AE13" s="55"/>
      <c r="AF13" s="55"/>
      <c r="AG13" s="60"/>
      <c r="AH13" s="55"/>
      <c r="AI13" s="55"/>
      <c r="AJ13" s="54"/>
      <c r="AK13" s="55"/>
      <c r="AL13" s="55"/>
      <c r="AM13" s="55"/>
      <c r="AN13" s="55"/>
      <c r="AO13" s="55"/>
      <c r="AP13" s="55"/>
      <c r="AQ13" s="55"/>
      <c r="AR13" s="55"/>
      <c r="AS13" s="63"/>
    </row>
    <row r="14" spans="1:45" s="64" customFormat="1" ht="40.5" hidden="1" customHeight="1">
      <c r="A14" s="55"/>
      <c r="B14" s="44"/>
      <c r="C14" s="62"/>
      <c r="D14" s="66" t="s">
        <v>512</v>
      </c>
      <c r="E14" s="62" t="s">
        <v>35</v>
      </c>
      <c r="F14" s="45"/>
      <c r="G14" s="45"/>
      <c r="H14" s="45"/>
      <c r="I14" s="45"/>
      <c r="J14" s="45" t="s">
        <v>32</v>
      </c>
      <c r="K14" s="48"/>
      <c r="L14" s="49"/>
      <c r="M14" s="49"/>
      <c r="N14" s="49"/>
      <c r="O14" s="320"/>
      <c r="P14" s="342"/>
      <c r="Q14" s="343"/>
      <c r="R14" s="344"/>
      <c r="S14" s="344"/>
      <c r="T14" s="345"/>
      <c r="U14" s="345"/>
      <c r="V14" s="345"/>
      <c r="W14" s="345"/>
      <c r="X14" s="345"/>
      <c r="Y14" s="344"/>
      <c r="Z14" s="344"/>
      <c r="AA14" s="344"/>
      <c r="AB14" s="344"/>
      <c r="AC14" s="344"/>
      <c r="AD14" s="344"/>
      <c r="AE14" s="346"/>
      <c r="AF14" s="344"/>
      <c r="AG14" s="347"/>
      <c r="AH14" s="344"/>
      <c r="AI14" s="344"/>
      <c r="AJ14" s="348"/>
      <c r="AK14" s="346"/>
      <c r="AL14" s="344"/>
      <c r="AM14" s="344"/>
      <c r="AN14" s="344"/>
      <c r="AO14" s="344"/>
      <c r="AP14" s="344"/>
      <c r="AQ14" s="344"/>
      <c r="AR14" s="344"/>
      <c r="AS14" s="349"/>
    </row>
    <row r="15" spans="1:45" s="64" customFormat="1" ht="45" hidden="1" customHeight="1">
      <c r="A15" s="55"/>
      <c r="B15" s="44"/>
      <c r="C15" s="62"/>
      <c r="D15" s="66" t="s">
        <v>512</v>
      </c>
      <c r="E15" s="62" t="s">
        <v>35</v>
      </c>
      <c r="F15" s="45"/>
      <c r="G15" s="45"/>
      <c r="H15" s="45"/>
      <c r="I15" s="45"/>
      <c r="J15" s="45" t="s">
        <v>32</v>
      </c>
      <c r="K15" s="48"/>
      <c r="L15" s="49"/>
      <c r="M15" s="49"/>
      <c r="N15" s="49"/>
      <c r="O15" s="320"/>
      <c r="P15" s="342"/>
      <c r="Q15" s="343"/>
      <c r="R15" s="344"/>
      <c r="S15" s="344"/>
      <c r="T15" s="345"/>
      <c r="U15" s="345"/>
      <c r="V15" s="345"/>
      <c r="W15" s="345"/>
      <c r="X15" s="345"/>
      <c r="Y15" s="344"/>
      <c r="Z15" s="344"/>
      <c r="AA15" s="344"/>
      <c r="AB15" s="344"/>
      <c r="AC15" s="344"/>
      <c r="AD15" s="344"/>
      <c r="AE15" s="346"/>
      <c r="AF15" s="344"/>
      <c r="AG15" s="347"/>
      <c r="AH15" s="344"/>
      <c r="AI15" s="344"/>
      <c r="AJ15" s="348"/>
      <c r="AK15" s="346"/>
      <c r="AL15" s="344"/>
      <c r="AM15" s="344"/>
      <c r="AN15" s="344"/>
      <c r="AO15" s="344"/>
      <c r="AP15" s="344"/>
      <c r="AQ15" s="344"/>
      <c r="AR15" s="344"/>
      <c r="AS15" s="349"/>
    </row>
    <row r="16" spans="1:45" s="64" customFormat="1" ht="40.5" hidden="1" customHeight="1">
      <c r="A16" s="55"/>
      <c r="B16" s="44"/>
      <c r="C16" s="62"/>
      <c r="D16" s="66" t="s">
        <v>512</v>
      </c>
      <c r="E16" s="62" t="s">
        <v>35</v>
      </c>
      <c r="F16" s="45"/>
      <c r="G16" s="45"/>
      <c r="H16" s="45"/>
      <c r="I16" s="45"/>
      <c r="J16" s="45" t="s">
        <v>32</v>
      </c>
      <c r="K16" s="48"/>
      <c r="L16" s="49"/>
      <c r="M16" s="49"/>
      <c r="N16" s="49"/>
      <c r="O16" s="320"/>
      <c r="P16" s="342"/>
      <c r="Q16" s="343"/>
      <c r="R16" s="344"/>
      <c r="S16" s="344"/>
      <c r="T16" s="345"/>
      <c r="U16" s="345"/>
      <c r="V16" s="345"/>
      <c r="W16" s="345"/>
      <c r="X16" s="345"/>
      <c r="Y16" s="344"/>
      <c r="Z16" s="344"/>
      <c r="AA16" s="344"/>
      <c r="AB16" s="344"/>
      <c r="AC16" s="344"/>
      <c r="AD16" s="344"/>
      <c r="AE16" s="346"/>
      <c r="AF16" s="344"/>
      <c r="AG16" s="347"/>
      <c r="AH16" s="344"/>
      <c r="AI16" s="344"/>
      <c r="AJ16" s="348"/>
      <c r="AK16" s="346"/>
      <c r="AL16" s="344"/>
      <c r="AM16" s="344"/>
      <c r="AN16" s="344"/>
      <c r="AO16" s="344"/>
      <c r="AP16" s="344"/>
      <c r="AQ16" s="344"/>
      <c r="AR16" s="344"/>
      <c r="AS16" s="349"/>
    </row>
    <row r="17" spans="1:45" s="64" customFormat="1" ht="42.75" hidden="1" customHeight="1">
      <c r="A17" s="55"/>
      <c r="B17" s="44"/>
      <c r="C17" s="62"/>
      <c r="D17" s="66" t="s">
        <v>512</v>
      </c>
      <c r="E17" s="62" t="s">
        <v>35</v>
      </c>
      <c r="F17" s="45"/>
      <c r="G17" s="45"/>
      <c r="H17" s="45"/>
      <c r="I17" s="45"/>
      <c r="J17" s="45" t="s">
        <v>32</v>
      </c>
      <c r="K17" s="48"/>
      <c r="L17" s="49"/>
      <c r="M17" s="49"/>
      <c r="N17" s="49"/>
      <c r="O17" s="320"/>
      <c r="P17" s="342"/>
      <c r="Q17" s="343"/>
      <c r="R17" s="344"/>
      <c r="S17" s="344"/>
      <c r="T17" s="345"/>
      <c r="U17" s="345"/>
      <c r="V17" s="345"/>
      <c r="W17" s="345"/>
      <c r="X17" s="345"/>
      <c r="Y17" s="344"/>
      <c r="Z17" s="344"/>
      <c r="AA17" s="344"/>
      <c r="AB17" s="344"/>
      <c r="AC17" s="344"/>
      <c r="AD17" s="344"/>
      <c r="AE17" s="346"/>
      <c r="AF17" s="344"/>
      <c r="AG17" s="347"/>
      <c r="AH17" s="344"/>
      <c r="AI17" s="344"/>
      <c r="AJ17" s="348"/>
      <c r="AK17" s="346"/>
      <c r="AL17" s="344"/>
      <c r="AM17" s="344"/>
      <c r="AN17" s="344"/>
      <c r="AO17" s="344"/>
      <c r="AP17" s="344"/>
      <c r="AQ17" s="344"/>
      <c r="AR17" s="344"/>
      <c r="AS17" s="349"/>
    </row>
    <row r="18" spans="1:45" s="4" customFormat="1">
      <c r="A18" s="331"/>
      <c r="B18" s="24" t="s">
        <v>507</v>
      </c>
      <c r="C18" s="332"/>
      <c r="D18" s="332"/>
      <c r="E18" s="332"/>
      <c r="F18" s="332"/>
      <c r="G18" s="332"/>
      <c r="H18" s="332"/>
      <c r="I18" s="332"/>
      <c r="J18" s="332"/>
      <c r="K18" s="333"/>
      <c r="L18" s="334"/>
      <c r="M18" s="334"/>
      <c r="N18" s="335"/>
      <c r="O18" s="321">
        <v>7000</v>
      </c>
      <c r="P18" s="65"/>
      <c r="Q18" s="26"/>
      <c r="R18" s="26"/>
      <c r="S18" s="26"/>
      <c r="T18" s="36"/>
      <c r="U18" s="36"/>
      <c r="V18" s="36"/>
      <c r="W18" s="36"/>
      <c r="X18" s="36"/>
      <c r="Y18" s="27"/>
      <c r="Z18" s="26"/>
      <c r="AA18" s="26"/>
      <c r="AB18" s="26"/>
      <c r="AC18" s="26"/>
      <c r="AD18" s="26"/>
      <c r="AE18" s="28"/>
      <c r="AF18" s="29"/>
      <c r="AG18" s="30"/>
      <c r="AH18" s="29"/>
      <c r="AI18" s="26"/>
      <c r="AJ18" s="31"/>
      <c r="AK18" s="32"/>
      <c r="AL18" s="33"/>
      <c r="AM18" s="26"/>
      <c r="AN18" s="26"/>
      <c r="AO18" s="26"/>
      <c r="AP18" s="26"/>
      <c r="AQ18" s="26"/>
      <c r="AR18" s="26"/>
      <c r="AS18" s="34"/>
    </row>
    <row r="19" spans="1:45" s="76" customFormat="1" ht="25.5">
      <c r="A19" s="73">
        <v>5029902000</v>
      </c>
      <c r="B19" s="67" t="s">
        <v>1452</v>
      </c>
      <c r="C19" s="168" t="s">
        <v>542</v>
      </c>
      <c r="D19" s="168" t="s">
        <v>512</v>
      </c>
      <c r="E19" s="46" t="s">
        <v>36</v>
      </c>
      <c r="F19" s="58" t="s">
        <v>31</v>
      </c>
      <c r="G19" s="339" t="s">
        <v>31</v>
      </c>
      <c r="H19" s="339" t="s">
        <v>31</v>
      </c>
      <c r="I19" s="339" t="s">
        <v>31</v>
      </c>
      <c r="J19" s="66" t="s">
        <v>37</v>
      </c>
      <c r="K19" s="48">
        <f>L19</f>
        <v>14605</v>
      </c>
      <c r="L19" s="49">
        <v>14605</v>
      </c>
      <c r="M19" s="49"/>
      <c r="N19" s="70"/>
      <c r="O19" s="322">
        <v>20000</v>
      </c>
      <c r="P19" s="170"/>
      <c r="Q19" s="71"/>
      <c r="R19" s="71"/>
      <c r="S19" s="71"/>
      <c r="T19" s="298"/>
      <c r="U19" s="298"/>
      <c r="V19" s="298"/>
      <c r="W19" s="298"/>
      <c r="X19" s="298"/>
      <c r="Y19" s="71"/>
      <c r="Z19" s="71"/>
      <c r="AA19" s="71"/>
      <c r="AB19" s="71"/>
      <c r="AC19" s="71"/>
      <c r="AD19" s="71"/>
      <c r="AE19" s="71"/>
      <c r="AF19" s="71"/>
      <c r="AG19" s="72">
        <v>6000</v>
      </c>
      <c r="AH19" s="71"/>
      <c r="AI19" s="73"/>
      <c r="AJ19" s="74"/>
      <c r="AK19" s="73"/>
      <c r="AL19" s="73"/>
      <c r="AM19" s="71"/>
      <c r="AN19" s="71"/>
      <c r="AO19" s="71"/>
      <c r="AP19" s="71"/>
      <c r="AQ19" s="71"/>
      <c r="AR19" s="71"/>
      <c r="AS19" s="75"/>
    </row>
    <row r="20" spans="1:45" s="4" customFormat="1">
      <c r="A20" s="331"/>
      <c r="B20" s="24" t="s">
        <v>1459</v>
      </c>
      <c r="C20" s="332"/>
      <c r="D20" s="332"/>
      <c r="E20" s="332"/>
      <c r="F20" s="332"/>
      <c r="G20" s="332"/>
      <c r="H20" s="332"/>
      <c r="I20" s="332"/>
      <c r="J20" s="332"/>
      <c r="K20" s="333"/>
      <c r="L20" s="334"/>
      <c r="M20" s="334"/>
      <c r="N20" s="335"/>
      <c r="O20" s="321">
        <v>5000</v>
      </c>
      <c r="P20" s="65"/>
      <c r="Q20" s="26"/>
      <c r="R20" s="26"/>
      <c r="S20" s="26"/>
      <c r="T20" s="36"/>
      <c r="U20" s="36"/>
      <c r="V20" s="36"/>
      <c r="W20" s="36"/>
      <c r="X20" s="36"/>
      <c r="Y20" s="27"/>
      <c r="Z20" s="26"/>
      <c r="AA20" s="26"/>
      <c r="AB20" s="26"/>
      <c r="AC20" s="26"/>
      <c r="AD20" s="26"/>
      <c r="AE20" s="28"/>
      <c r="AF20" s="29"/>
      <c r="AG20" s="30"/>
      <c r="AH20" s="29"/>
      <c r="AI20" s="26"/>
      <c r="AJ20" s="31"/>
      <c r="AK20" s="32"/>
      <c r="AL20" s="33"/>
      <c r="AM20" s="26"/>
      <c r="AN20" s="26"/>
      <c r="AO20" s="26"/>
      <c r="AP20" s="26"/>
      <c r="AQ20" s="26"/>
      <c r="AR20" s="26"/>
      <c r="AS20" s="34"/>
    </row>
    <row r="21" spans="1:45" s="76" customFormat="1" ht="33.75" customHeight="1">
      <c r="A21" s="55"/>
      <c r="B21" s="67" t="s">
        <v>1453</v>
      </c>
      <c r="C21" s="62"/>
      <c r="D21" s="66"/>
      <c r="E21" s="77"/>
      <c r="F21" s="58"/>
      <c r="G21" s="339"/>
      <c r="H21" s="339"/>
      <c r="I21" s="339"/>
      <c r="J21" s="66"/>
      <c r="K21" s="48"/>
      <c r="L21" s="49"/>
      <c r="M21" s="49"/>
      <c r="N21" s="70"/>
      <c r="O21" s="322"/>
      <c r="P21" s="170"/>
      <c r="Q21" s="71"/>
      <c r="R21" s="71"/>
      <c r="S21" s="71"/>
      <c r="T21" s="298"/>
      <c r="U21" s="298"/>
      <c r="V21" s="298"/>
      <c r="W21" s="298"/>
      <c r="X21" s="298"/>
      <c r="Y21" s="71"/>
      <c r="Z21" s="71"/>
      <c r="AA21" s="71"/>
      <c r="AB21" s="71"/>
      <c r="AC21" s="71"/>
      <c r="AD21" s="71"/>
      <c r="AE21" s="71"/>
      <c r="AF21" s="71"/>
      <c r="AG21" s="72"/>
      <c r="AH21" s="71"/>
      <c r="AI21" s="73"/>
      <c r="AJ21" s="74"/>
      <c r="AK21" s="73"/>
      <c r="AL21" s="73"/>
      <c r="AM21" s="71"/>
      <c r="AN21" s="71"/>
      <c r="AO21" s="71"/>
      <c r="AP21" s="71"/>
      <c r="AQ21" s="71"/>
      <c r="AR21" s="71"/>
      <c r="AS21" s="75"/>
    </row>
    <row r="22" spans="1:45" s="76" customFormat="1" ht="33.75" customHeight="1">
      <c r="A22" s="55"/>
      <c r="B22" s="67" t="s">
        <v>1454</v>
      </c>
      <c r="C22" s="62" t="s">
        <v>542</v>
      </c>
      <c r="D22" s="66" t="s">
        <v>512</v>
      </c>
      <c r="E22" s="77" t="s">
        <v>1455</v>
      </c>
      <c r="F22" s="58" t="s">
        <v>31</v>
      </c>
      <c r="G22" s="339" t="s">
        <v>31</v>
      </c>
      <c r="H22" s="339" t="s">
        <v>31</v>
      </c>
      <c r="I22" s="339" t="s">
        <v>31</v>
      </c>
      <c r="J22" s="66" t="s">
        <v>32</v>
      </c>
      <c r="K22" s="48">
        <f>L22</f>
        <v>67200</v>
      </c>
      <c r="L22" s="49">
        <v>67200</v>
      </c>
      <c r="M22" s="49"/>
      <c r="N22" s="70"/>
      <c r="O22" s="322"/>
      <c r="P22" s="170"/>
      <c r="Q22" s="71"/>
      <c r="R22" s="71"/>
      <c r="S22" s="71"/>
      <c r="T22" s="298"/>
      <c r="U22" s="298"/>
      <c r="V22" s="298"/>
      <c r="W22" s="298"/>
      <c r="X22" s="298"/>
      <c r="Y22" s="71"/>
      <c r="Z22" s="71"/>
      <c r="AA22" s="71"/>
      <c r="AB22" s="71"/>
      <c r="AC22" s="71"/>
      <c r="AD22" s="71"/>
      <c r="AE22" s="71"/>
      <c r="AF22" s="71"/>
      <c r="AG22" s="72"/>
      <c r="AH22" s="71"/>
      <c r="AI22" s="73"/>
      <c r="AJ22" s="74"/>
      <c r="AK22" s="73"/>
      <c r="AL22" s="73"/>
      <c r="AM22" s="71"/>
      <c r="AN22" s="71"/>
      <c r="AO22" s="71"/>
      <c r="AP22" s="71"/>
      <c r="AQ22" s="71"/>
      <c r="AR22" s="71"/>
      <c r="AS22" s="75"/>
    </row>
    <row r="23" spans="1:45" s="76" customFormat="1" ht="33.75" customHeight="1">
      <c r="A23" s="55"/>
      <c r="B23" s="67" t="s">
        <v>1456</v>
      </c>
      <c r="C23" s="62" t="s">
        <v>542</v>
      </c>
      <c r="D23" s="66" t="s">
        <v>512</v>
      </c>
      <c r="E23" s="77"/>
      <c r="F23" s="58" t="s">
        <v>31</v>
      </c>
      <c r="G23" s="339" t="s">
        <v>31</v>
      </c>
      <c r="H23" s="339" t="s">
        <v>31</v>
      </c>
      <c r="I23" s="339" t="s">
        <v>31</v>
      </c>
      <c r="J23" s="66" t="s">
        <v>32</v>
      </c>
      <c r="K23" s="48"/>
      <c r="L23" s="49"/>
      <c r="M23" s="49"/>
      <c r="N23" s="70"/>
      <c r="O23" s="322"/>
      <c r="P23" s="170"/>
      <c r="Q23" s="71"/>
      <c r="R23" s="71"/>
      <c r="S23" s="71"/>
      <c r="T23" s="298"/>
      <c r="U23" s="298"/>
      <c r="V23" s="298"/>
      <c r="W23" s="298"/>
      <c r="X23" s="298"/>
      <c r="Y23" s="71"/>
      <c r="Z23" s="71"/>
      <c r="AA23" s="71"/>
      <c r="AB23" s="71"/>
      <c r="AC23" s="71"/>
      <c r="AD23" s="71"/>
      <c r="AE23" s="71"/>
      <c r="AF23" s="71"/>
      <c r="AG23" s="72"/>
      <c r="AH23" s="71"/>
      <c r="AI23" s="73"/>
      <c r="AJ23" s="74"/>
      <c r="AK23" s="73"/>
      <c r="AL23" s="73"/>
      <c r="AM23" s="71"/>
      <c r="AN23" s="71"/>
      <c r="AO23" s="71"/>
      <c r="AP23" s="71"/>
      <c r="AQ23" s="71"/>
      <c r="AR23" s="71"/>
      <c r="AS23" s="75"/>
    </row>
    <row r="24" spans="1:45" s="76" customFormat="1" ht="33.75" customHeight="1">
      <c r="A24" s="55"/>
      <c r="B24" s="67" t="s">
        <v>1457</v>
      </c>
      <c r="C24" s="62" t="s">
        <v>542</v>
      </c>
      <c r="D24" s="66" t="s">
        <v>512</v>
      </c>
      <c r="E24" s="77" t="s">
        <v>36</v>
      </c>
      <c r="F24" s="58" t="s">
        <v>31</v>
      </c>
      <c r="G24" s="339" t="s">
        <v>31</v>
      </c>
      <c r="H24" s="339" t="s">
        <v>31</v>
      </c>
      <c r="I24" s="339" t="s">
        <v>31</v>
      </c>
      <c r="J24" s="66" t="s">
        <v>32</v>
      </c>
      <c r="K24" s="48">
        <f t="shared" ref="K24:K32" si="2">L24</f>
        <v>42000</v>
      </c>
      <c r="L24" s="49">
        <v>42000</v>
      </c>
      <c r="M24" s="49"/>
      <c r="N24" s="70"/>
      <c r="O24" s="322"/>
      <c r="P24" s="170"/>
      <c r="Q24" s="71"/>
      <c r="R24" s="71"/>
      <c r="S24" s="71"/>
      <c r="T24" s="298"/>
      <c r="U24" s="298"/>
      <c r="V24" s="298"/>
      <c r="W24" s="298"/>
      <c r="X24" s="298"/>
      <c r="Y24" s="71"/>
      <c r="Z24" s="71"/>
      <c r="AA24" s="71"/>
      <c r="AB24" s="71"/>
      <c r="AC24" s="71"/>
      <c r="AD24" s="71"/>
      <c r="AE24" s="71"/>
      <c r="AF24" s="71"/>
      <c r="AG24" s="72"/>
      <c r="AH24" s="71"/>
      <c r="AI24" s="73"/>
      <c r="AJ24" s="74"/>
      <c r="AK24" s="73"/>
      <c r="AL24" s="73"/>
      <c r="AM24" s="71"/>
      <c r="AN24" s="71"/>
      <c r="AO24" s="71"/>
      <c r="AP24" s="71"/>
      <c r="AQ24" s="71"/>
      <c r="AR24" s="71"/>
      <c r="AS24" s="75"/>
    </row>
    <row r="25" spans="1:45" s="76" customFormat="1" ht="33.75" customHeight="1">
      <c r="A25" s="55"/>
      <c r="B25" s="67" t="s">
        <v>1458</v>
      </c>
      <c r="C25" s="62" t="s">
        <v>542</v>
      </c>
      <c r="D25" s="66" t="s">
        <v>512</v>
      </c>
      <c r="E25" s="77" t="s">
        <v>1455</v>
      </c>
      <c r="F25" s="58" t="s">
        <v>31</v>
      </c>
      <c r="G25" s="339" t="s">
        <v>31</v>
      </c>
      <c r="H25" s="339" t="s">
        <v>31</v>
      </c>
      <c r="I25" s="339" t="s">
        <v>31</v>
      </c>
      <c r="J25" s="66" t="s">
        <v>32</v>
      </c>
      <c r="K25" s="48">
        <f t="shared" si="2"/>
        <v>15700</v>
      </c>
      <c r="L25" s="49">
        <v>15700</v>
      </c>
      <c r="M25" s="49"/>
      <c r="N25" s="70"/>
      <c r="O25" s="322"/>
      <c r="P25" s="170"/>
      <c r="Q25" s="71"/>
      <c r="R25" s="71"/>
      <c r="S25" s="71"/>
      <c r="T25" s="298"/>
      <c r="U25" s="298"/>
      <c r="V25" s="298"/>
      <c r="W25" s="298"/>
      <c r="X25" s="298"/>
      <c r="Y25" s="71"/>
      <c r="Z25" s="71"/>
      <c r="AA25" s="71"/>
      <c r="AB25" s="71"/>
      <c r="AC25" s="71"/>
      <c r="AD25" s="71"/>
      <c r="AE25" s="71"/>
      <c r="AF25" s="71"/>
      <c r="AG25" s="72"/>
      <c r="AH25" s="71"/>
      <c r="AI25" s="73"/>
      <c r="AJ25" s="74"/>
      <c r="AK25" s="73"/>
      <c r="AL25" s="73"/>
      <c r="AM25" s="71"/>
      <c r="AN25" s="71"/>
      <c r="AO25" s="71"/>
      <c r="AP25" s="71"/>
      <c r="AQ25" s="71"/>
      <c r="AR25" s="71"/>
      <c r="AS25" s="75"/>
    </row>
    <row r="26" spans="1:45" s="528" customFormat="1" ht="33.75" customHeight="1">
      <c r="A26" s="520"/>
      <c r="B26" s="524" t="s">
        <v>1470</v>
      </c>
      <c r="C26" s="522" t="s">
        <v>542</v>
      </c>
      <c r="D26" s="523" t="s">
        <v>512</v>
      </c>
      <c r="E26" s="529" t="s">
        <v>1455</v>
      </c>
      <c r="F26" s="521" t="s">
        <v>31</v>
      </c>
      <c r="G26" s="532" t="s">
        <v>31</v>
      </c>
      <c r="H26" s="532" t="s">
        <v>31</v>
      </c>
      <c r="I26" s="532" t="s">
        <v>31</v>
      </c>
      <c r="J26" s="523" t="s">
        <v>32</v>
      </c>
      <c r="K26" s="48">
        <f t="shared" si="2"/>
        <v>92400</v>
      </c>
      <c r="L26" s="49">
        <v>92400</v>
      </c>
      <c r="M26" s="49"/>
      <c r="N26" s="70"/>
      <c r="O26" s="322"/>
      <c r="P26" s="170"/>
      <c r="Q26" s="525"/>
      <c r="R26" s="525"/>
      <c r="S26" s="525"/>
      <c r="T26" s="531"/>
      <c r="U26" s="531"/>
      <c r="V26" s="531"/>
      <c r="W26" s="531"/>
      <c r="X26" s="531"/>
      <c r="Y26" s="525"/>
      <c r="Z26" s="525"/>
      <c r="AA26" s="525"/>
      <c r="AB26" s="525"/>
      <c r="AC26" s="525"/>
      <c r="AD26" s="525"/>
      <c r="AE26" s="525"/>
      <c r="AF26" s="525"/>
      <c r="AG26" s="72"/>
      <c r="AH26" s="525"/>
      <c r="AI26" s="526"/>
      <c r="AJ26" s="74"/>
      <c r="AK26" s="526"/>
      <c r="AL26" s="526"/>
      <c r="AM26" s="525"/>
      <c r="AN26" s="525"/>
      <c r="AO26" s="525"/>
      <c r="AP26" s="525"/>
      <c r="AQ26" s="525"/>
      <c r="AR26" s="525"/>
      <c r="AS26" s="527"/>
    </row>
    <row r="27" spans="1:45" s="76" customFormat="1" ht="33.75" customHeight="1">
      <c r="A27" s="55">
        <v>5029903000</v>
      </c>
      <c r="B27" s="67" t="s">
        <v>1471</v>
      </c>
      <c r="C27" s="62" t="s">
        <v>542</v>
      </c>
      <c r="D27" s="66" t="s">
        <v>512</v>
      </c>
      <c r="E27" s="46" t="s">
        <v>36</v>
      </c>
      <c r="F27" s="58" t="s">
        <v>31</v>
      </c>
      <c r="G27" s="339" t="s">
        <v>31</v>
      </c>
      <c r="H27" s="339" t="s">
        <v>31</v>
      </c>
      <c r="I27" s="339" t="s">
        <v>31</v>
      </c>
      <c r="J27" s="66" t="s">
        <v>37</v>
      </c>
      <c r="K27" s="48">
        <f t="shared" si="2"/>
        <v>250000</v>
      </c>
      <c r="L27" s="49">
        <v>250000</v>
      </c>
      <c r="M27" s="49"/>
      <c r="N27" s="70"/>
      <c r="O27" s="322"/>
      <c r="P27" s="170"/>
      <c r="Q27" s="71"/>
      <c r="R27" s="71"/>
      <c r="S27" s="71"/>
      <c r="T27" s="298"/>
      <c r="U27" s="298"/>
      <c r="V27" s="298"/>
      <c r="W27" s="298"/>
      <c r="X27" s="298"/>
      <c r="Y27" s="71"/>
      <c r="Z27" s="71"/>
      <c r="AA27" s="71"/>
      <c r="AB27" s="71"/>
      <c r="AC27" s="71"/>
      <c r="AD27" s="71"/>
      <c r="AE27" s="71"/>
      <c r="AF27" s="71"/>
      <c r="AG27" s="72"/>
      <c r="AH27" s="71"/>
      <c r="AI27" s="73"/>
      <c r="AJ27" s="74"/>
      <c r="AK27" s="73"/>
      <c r="AL27" s="73"/>
      <c r="AM27" s="71"/>
      <c r="AN27" s="71"/>
      <c r="AO27" s="71"/>
      <c r="AP27" s="71"/>
      <c r="AQ27" s="71"/>
      <c r="AR27" s="71"/>
      <c r="AS27" s="75"/>
    </row>
    <row r="28" spans="1:45" s="76" customFormat="1" ht="33.75" customHeight="1">
      <c r="A28" s="55"/>
      <c r="B28" s="67" t="s">
        <v>1472</v>
      </c>
      <c r="C28" s="62" t="s">
        <v>542</v>
      </c>
      <c r="D28" s="66" t="s">
        <v>512</v>
      </c>
      <c r="E28" s="77" t="s">
        <v>1455</v>
      </c>
      <c r="F28" s="58" t="s">
        <v>31</v>
      </c>
      <c r="G28" s="339" t="s">
        <v>31</v>
      </c>
      <c r="H28" s="339" t="s">
        <v>31</v>
      </c>
      <c r="I28" s="339" t="s">
        <v>31</v>
      </c>
      <c r="J28" s="66" t="s">
        <v>37</v>
      </c>
      <c r="K28" s="48">
        <f t="shared" si="2"/>
        <v>5000</v>
      </c>
      <c r="L28" s="49">
        <v>5000</v>
      </c>
      <c r="M28" s="49"/>
      <c r="N28" s="70"/>
      <c r="O28" s="322"/>
      <c r="P28" s="170"/>
      <c r="Q28" s="71"/>
      <c r="R28" s="71"/>
      <c r="S28" s="71"/>
      <c r="T28" s="298"/>
      <c r="U28" s="298"/>
      <c r="V28" s="298"/>
      <c r="W28" s="298"/>
      <c r="X28" s="298"/>
      <c r="Y28" s="71"/>
      <c r="Z28" s="71"/>
      <c r="AA28" s="71"/>
      <c r="AB28" s="71"/>
      <c r="AC28" s="71"/>
      <c r="AD28" s="71"/>
      <c r="AE28" s="71"/>
      <c r="AF28" s="71"/>
      <c r="AG28" s="72"/>
      <c r="AH28" s="71"/>
      <c r="AI28" s="73"/>
      <c r="AJ28" s="74"/>
      <c r="AK28" s="73"/>
      <c r="AL28" s="73"/>
      <c r="AM28" s="71"/>
      <c r="AN28" s="71"/>
      <c r="AO28" s="71"/>
      <c r="AP28" s="71"/>
      <c r="AQ28" s="71"/>
      <c r="AR28" s="71"/>
      <c r="AS28" s="75"/>
    </row>
    <row r="29" spans="1:45" s="528" customFormat="1" ht="33.75" customHeight="1">
      <c r="A29" s="520">
        <v>5029903000</v>
      </c>
      <c r="B29" s="524" t="s">
        <v>1474</v>
      </c>
      <c r="C29" s="522" t="s">
        <v>542</v>
      </c>
      <c r="D29" s="523" t="s">
        <v>512</v>
      </c>
      <c r="E29" s="529" t="s">
        <v>36</v>
      </c>
      <c r="F29" s="521" t="s">
        <v>31</v>
      </c>
      <c r="G29" s="532" t="s">
        <v>31</v>
      </c>
      <c r="H29" s="532" t="s">
        <v>31</v>
      </c>
      <c r="I29" s="532" t="s">
        <v>31</v>
      </c>
      <c r="J29" s="523" t="s">
        <v>32</v>
      </c>
      <c r="K29" s="48">
        <f t="shared" si="2"/>
        <v>5000</v>
      </c>
      <c r="L29" s="49">
        <v>5000</v>
      </c>
      <c r="M29" s="49"/>
      <c r="N29" s="70"/>
      <c r="O29" s="322"/>
      <c r="P29" s="170"/>
      <c r="Q29" s="525"/>
      <c r="R29" s="525"/>
      <c r="S29" s="525"/>
      <c r="T29" s="531"/>
      <c r="U29" s="531"/>
      <c r="V29" s="531"/>
      <c r="W29" s="531"/>
      <c r="X29" s="531"/>
      <c r="Y29" s="525"/>
      <c r="Z29" s="525"/>
      <c r="AA29" s="525"/>
      <c r="AB29" s="525"/>
      <c r="AC29" s="525"/>
      <c r="AD29" s="525"/>
      <c r="AE29" s="525"/>
      <c r="AF29" s="525"/>
      <c r="AG29" s="72"/>
      <c r="AH29" s="525"/>
      <c r="AI29" s="526"/>
      <c r="AJ29" s="74"/>
      <c r="AK29" s="526"/>
      <c r="AL29" s="526"/>
      <c r="AM29" s="525"/>
      <c r="AN29" s="525"/>
      <c r="AO29" s="525"/>
      <c r="AP29" s="525"/>
      <c r="AQ29" s="525"/>
      <c r="AR29" s="525"/>
      <c r="AS29" s="527"/>
    </row>
    <row r="30" spans="1:45" s="76" customFormat="1" ht="33.75" customHeight="1">
      <c r="A30" s="55"/>
      <c r="B30" s="67" t="s">
        <v>1473</v>
      </c>
      <c r="C30" s="62" t="s">
        <v>542</v>
      </c>
      <c r="D30" s="66" t="s">
        <v>512</v>
      </c>
      <c r="E30" s="77" t="s">
        <v>36</v>
      </c>
      <c r="F30" s="58" t="s">
        <v>31</v>
      </c>
      <c r="G30" s="339" t="s">
        <v>31</v>
      </c>
      <c r="H30" s="339" t="s">
        <v>31</v>
      </c>
      <c r="I30" s="339" t="s">
        <v>31</v>
      </c>
      <c r="J30" s="66" t="s">
        <v>32</v>
      </c>
      <c r="K30" s="48">
        <f t="shared" si="2"/>
        <v>705658.8</v>
      </c>
      <c r="L30" s="49">
        <v>705658.8</v>
      </c>
      <c r="M30" s="49"/>
      <c r="N30" s="516" t="s">
        <v>1460</v>
      </c>
      <c r="O30" s="322"/>
      <c r="P30" s="170"/>
      <c r="Q30" s="71"/>
      <c r="R30" s="71"/>
      <c r="S30" s="71"/>
      <c r="T30" s="298"/>
      <c r="U30" s="298"/>
      <c r="V30" s="298"/>
      <c r="W30" s="298"/>
      <c r="X30" s="298"/>
      <c r="Y30" s="71"/>
      <c r="Z30" s="71"/>
      <c r="AA30" s="71"/>
      <c r="AB30" s="71"/>
      <c r="AC30" s="71"/>
      <c r="AD30" s="71"/>
      <c r="AE30" s="71"/>
      <c r="AF30" s="71"/>
      <c r="AG30" s="72"/>
      <c r="AH30" s="71"/>
      <c r="AI30" s="73"/>
      <c r="AJ30" s="74"/>
      <c r="AK30" s="73"/>
      <c r="AL30" s="73"/>
      <c r="AM30" s="71"/>
      <c r="AN30" s="71"/>
      <c r="AO30" s="71"/>
      <c r="AP30" s="71"/>
      <c r="AQ30" s="71"/>
      <c r="AR30" s="71"/>
      <c r="AS30" s="75"/>
    </row>
    <row r="31" spans="1:45" s="4" customFormat="1">
      <c r="A31" s="331"/>
      <c r="B31" s="24" t="s">
        <v>508</v>
      </c>
      <c r="C31" s="332"/>
      <c r="D31" s="332"/>
      <c r="E31" s="332"/>
      <c r="F31" s="332"/>
      <c r="G31" s="332"/>
      <c r="H31" s="332"/>
      <c r="I31" s="332"/>
      <c r="J31" s="332"/>
      <c r="K31" s="333"/>
      <c r="L31" s="334"/>
      <c r="M31" s="334"/>
      <c r="N31" s="335"/>
      <c r="O31" s="321">
        <v>5000</v>
      </c>
      <c r="P31" s="65"/>
      <c r="Q31" s="26"/>
      <c r="R31" s="26"/>
      <c r="S31" s="26"/>
      <c r="T31" s="36"/>
      <c r="U31" s="36"/>
      <c r="V31" s="36"/>
      <c r="W31" s="36"/>
      <c r="X31" s="36"/>
      <c r="Y31" s="27"/>
      <c r="Z31" s="26"/>
      <c r="AA31" s="26"/>
      <c r="AB31" s="26"/>
      <c r="AC31" s="26"/>
      <c r="AD31" s="26"/>
      <c r="AE31" s="28"/>
      <c r="AF31" s="29"/>
      <c r="AG31" s="30"/>
      <c r="AH31" s="29"/>
      <c r="AI31" s="26"/>
      <c r="AJ31" s="31"/>
      <c r="AK31" s="32"/>
      <c r="AL31" s="33"/>
      <c r="AM31" s="26"/>
      <c r="AN31" s="26"/>
      <c r="AO31" s="26"/>
      <c r="AP31" s="26"/>
      <c r="AQ31" s="26"/>
      <c r="AR31" s="26"/>
      <c r="AS31" s="34"/>
    </row>
    <row r="32" spans="1:45" s="76" customFormat="1" ht="33.75" customHeight="1">
      <c r="A32" s="73">
        <v>5029905003</v>
      </c>
      <c r="B32" s="67" t="s">
        <v>1461</v>
      </c>
      <c r="C32" s="62" t="s">
        <v>542</v>
      </c>
      <c r="D32" s="66" t="s">
        <v>512</v>
      </c>
      <c r="E32" s="77" t="s">
        <v>36</v>
      </c>
      <c r="F32" s="58" t="s">
        <v>31</v>
      </c>
      <c r="G32" s="339" t="s">
        <v>31</v>
      </c>
      <c r="H32" s="339" t="s">
        <v>31</v>
      </c>
      <c r="I32" s="339" t="s">
        <v>31</v>
      </c>
      <c r="J32" s="66" t="s">
        <v>32</v>
      </c>
      <c r="K32" s="48">
        <f t="shared" si="2"/>
        <v>50000</v>
      </c>
      <c r="L32" s="49">
        <v>50000</v>
      </c>
      <c r="M32" s="49"/>
      <c r="N32" s="70"/>
      <c r="O32" s="322"/>
      <c r="P32" s="170"/>
      <c r="Q32" s="71"/>
      <c r="R32" s="71"/>
      <c r="S32" s="71"/>
      <c r="T32" s="298"/>
      <c r="U32" s="298"/>
      <c r="V32" s="298"/>
      <c r="W32" s="298"/>
      <c r="X32" s="298"/>
      <c r="Y32" s="71"/>
      <c r="Z32" s="71"/>
      <c r="AA32" s="71"/>
      <c r="AB32" s="71"/>
      <c r="AC32" s="71"/>
      <c r="AD32" s="71"/>
      <c r="AE32" s="71"/>
      <c r="AF32" s="71"/>
      <c r="AG32" s="72"/>
      <c r="AH32" s="71"/>
      <c r="AI32" s="73"/>
      <c r="AJ32" s="74"/>
      <c r="AK32" s="73"/>
      <c r="AL32" s="73"/>
      <c r="AM32" s="71"/>
      <c r="AN32" s="71"/>
      <c r="AO32" s="71"/>
      <c r="AP32" s="71"/>
      <c r="AQ32" s="71"/>
      <c r="AR32" s="71"/>
      <c r="AS32" s="75"/>
    </row>
    <row r="33" spans="1:45" s="4" customFormat="1" ht="15.75" customHeight="1">
      <c r="A33" s="331"/>
      <c r="B33" s="24" t="s">
        <v>509</v>
      </c>
      <c r="C33" s="332"/>
      <c r="D33" s="332"/>
      <c r="E33" s="332"/>
      <c r="F33" s="332"/>
      <c r="G33" s="332"/>
      <c r="H33" s="332"/>
      <c r="I33" s="332"/>
      <c r="J33" s="332"/>
      <c r="K33" s="333"/>
      <c r="L33" s="334"/>
      <c r="M33" s="334"/>
      <c r="N33" s="335"/>
      <c r="O33" s="321"/>
      <c r="P33" s="65"/>
      <c r="Q33" s="26"/>
      <c r="R33" s="26"/>
      <c r="S33" s="26"/>
      <c r="T33" s="36"/>
      <c r="U33" s="36"/>
      <c r="V33" s="36"/>
      <c r="W33" s="36"/>
      <c r="X33" s="36"/>
      <c r="Y33" s="27"/>
      <c r="Z33" s="26"/>
      <c r="AA33" s="26"/>
      <c r="AB33" s="26"/>
      <c r="AC33" s="26"/>
      <c r="AD33" s="26"/>
      <c r="AE33" s="28"/>
      <c r="AF33" s="29"/>
      <c r="AG33" s="30"/>
      <c r="AH33" s="29"/>
      <c r="AI33" s="26"/>
      <c r="AJ33" s="31"/>
      <c r="AK33" s="32"/>
      <c r="AL33" s="33"/>
      <c r="AM33" s="26"/>
      <c r="AN33" s="26"/>
      <c r="AO33" s="26"/>
      <c r="AP33" s="26"/>
      <c r="AQ33" s="26"/>
      <c r="AR33" s="26"/>
      <c r="AS33" s="34"/>
    </row>
    <row r="34" spans="1:45" s="76" customFormat="1">
      <c r="A34" s="73">
        <v>5021304001</v>
      </c>
      <c r="B34" s="58" t="s">
        <v>499</v>
      </c>
      <c r="C34" s="168"/>
      <c r="D34" s="168"/>
      <c r="E34" s="46"/>
      <c r="F34" s="69"/>
      <c r="G34" s="339"/>
      <c r="H34" s="339"/>
      <c r="I34" s="339"/>
      <c r="J34" s="45"/>
      <c r="K34" s="48"/>
      <c r="L34" s="49"/>
      <c r="M34" s="49"/>
      <c r="N34" s="70"/>
      <c r="O34" s="322"/>
      <c r="P34" s="170"/>
      <c r="Q34" s="71"/>
      <c r="R34" s="71"/>
      <c r="S34" s="71"/>
      <c r="T34" s="298"/>
      <c r="U34" s="298"/>
      <c r="V34" s="298"/>
      <c r="W34" s="298"/>
      <c r="X34" s="298"/>
      <c r="Y34" s="71"/>
      <c r="Z34" s="71"/>
      <c r="AA34" s="71"/>
      <c r="AB34" s="71"/>
      <c r="AC34" s="71"/>
      <c r="AD34" s="71"/>
      <c r="AE34" s="71"/>
      <c r="AF34" s="71"/>
      <c r="AG34" s="72"/>
      <c r="AH34" s="71"/>
      <c r="AI34" s="73"/>
      <c r="AJ34" s="74"/>
      <c r="AK34" s="73"/>
      <c r="AL34" s="73"/>
      <c r="AM34" s="71"/>
      <c r="AN34" s="71"/>
      <c r="AO34" s="71"/>
      <c r="AP34" s="71"/>
      <c r="AQ34" s="71"/>
      <c r="AR34" s="71"/>
      <c r="AS34" s="75"/>
    </row>
    <row r="35" spans="1:45" s="76" customFormat="1" ht="28.5" customHeight="1">
      <c r="A35" s="73">
        <v>5021305002</v>
      </c>
      <c r="B35" s="77" t="s">
        <v>500</v>
      </c>
      <c r="C35" s="168"/>
      <c r="D35" s="168"/>
      <c r="E35" s="77"/>
      <c r="F35" s="69"/>
      <c r="G35" s="339"/>
      <c r="H35" s="339"/>
      <c r="I35" s="339"/>
      <c r="J35" s="45"/>
      <c r="K35" s="48"/>
      <c r="L35" s="49"/>
      <c r="M35" s="49"/>
      <c r="N35" s="70"/>
      <c r="O35" s="322"/>
      <c r="P35" s="170"/>
      <c r="Q35" s="71"/>
      <c r="R35" s="71"/>
      <c r="S35" s="71"/>
      <c r="T35" s="298"/>
      <c r="U35" s="298"/>
      <c r="V35" s="298"/>
      <c r="W35" s="298"/>
      <c r="X35" s="298"/>
      <c r="Y35" s="71"/>
      <c r="Z35" s="71"/>
      <c r="AA35" s="71"/>
      <c r="AB35" s="71"/>
      <c r="AC35" s="71"/>
      <c r="AD35" s="71"/>
      <c r="AE35" s="71"/>
      <c r="AF35" s="71"/>
      <c r="AG35" s="72"/>
      <c r="AH35" s="71"/>
      <c r="AI35" s="73"/>
      <c r="AJ35" s="74"/>
      <c r="AK35" s="73"/>
      <c r="AL35" s="73"/>
      <c r="AM35" s="71"/>
      <c r="AN35" s="71"/>
      <c r="AO35" s="71"/>
      <c r="AP35" s="71"/>
      <c r="AQ35" s="71"/>
      <c r="AR35" s="71"/>
      <c r="AS35" s="75"/>
    </row>
    <row r="36" spans="1:45" s="76" customFormat="1" ht="27.75" customHeight="1">
      <c r="A36" s="73">
        <v>5021305003</v>
      </c>
      <c r="B36" s="67" t="s">
        <v>501</v>
      </c>
      <c r="C36" s="168"/>
      <c r="D36" s="168"/>
      <c r="E36" s="77"/>
      <c r="F36" s="69"/>
      <c r="G36" s="339"/>
      <c r="H36" s="339"/>
      <c r="I36" s="339"/>
      <c r="J36" s="45"/>
      <c r="K36" s="48"/>
      <c r="L36" s="49"/>
      <c r="M36" s="49"/>
      <c r="N36" s="70"/>
      <c r="O36" s="322"/>
      <c r="P36" s="170"/>
      <c r="Q36" s="71"/>
      <c r="R36" s="71"/>
      <c r="S36" s="71"/>
      <c r="T36" s="298"/>
      <c r="U36" s="298"/>
      <c r="V36" s="298"/>
      <c r="W36" s="298"/>
      <c r="X36" s="298"/>
      <c r="Y36" s="71"/>
      <c r="Z36" s="71"/>
      <c r="AA36" s="71"/>
      <c r="AB36" s="71"/>
      <c r="AC36" s="71"/>
      <c r="AD36" s="71"/>
      <c r="AE36" s="71"/>
      <c r="AF36" s="71"/>
      <c r="AG36" s="72"/>
      <c r="AH36" s="71"/>
      <c r="AI36" s="73"/>
      <c r="AJ36" s="74"/>
      <c r="AK36" s="73"/>
      <c r="AL36" s="73"/>
      <c r="AM36" s="71"/>
      <c r="AN36" s="71"/>
      <c r="AO36" s="71"/>
      <c r="AP36" s="71"/>
      <c r="AQ36" s="71"/>
      <c r="AR36" s="71"/>
      <c r="AS36" s="75"/>
    </row>
    <row r="37" spans="1:45" s="76" customFormat="1" ht="28.5" customHeight="1">
      <c r="A37" s="73">
        <v>5021306001</v>
      </c>
      <c r="B37" s="67" t="s">
        <v>502</v>
      </c>
      <c r="C37" s="168" t="s">
        <v>542</v>
      </c>
      <c r="D37" s="168" t="s">
        <v>512</v>
      </c>
      <c r="E37" s="77" t="s">
        <v>36</v>
      </c>
      <c r="F37" s="521" t="s">
        <v>31</v>
      </c>
      <c r="G37" s="339" t="s">
        <v>31</v>
      </c>
      <c r="H37" s="339" t="s">
        <v>31</v>
      </c>
      <c r="I37" s="339" t="s">
        <v>31</v>
      </c>
      <c r="J37" s="45" t="s">
        <v>32</v>
      </c>
      <c r="K37" s="48">
        <f t="shared" ref="K37" si="3">L37</f>
        <v>60000</v>
      </c>
      <c r="L37" s="49">
        <v>60000</v>
      </c>
      <c r="M37" s="49"/>
      <c r="N37" s="70"/>
      <c r="O37" s="350"/>
      <c r="P37" s="342"/>
      <c r="Q37" s="351"/>
      <c r="R37" s="351"/>
      <c r="S37" s="351"/>
      <c r="T37" s="352"/>
      <c r="U37" s="352"/>
      <c r="V37" s="352"/>
      <c r="W37" s="352"/>
      <c r="X37" s="352"/>
      <c r="Y37" s="351"/>
      <c r="Z37" s="351"/>
      <c r="AA37" s="351"/>
      <c r="AB37" s="351"/>
      <c r="AC37" s="351"/>
      <c r="AD37" s="351"/>
      <c r="AE37" s="353"/>
      <c r="AF37" s="351"/>
      <c r="AG37" s="354"/>
      <c r="AH37" s="351"/>
      <c r="AI37" s="355"/>
      <c r="AJ37" s="356"/>
      <c r="AK37" s="357"/>
      <c r="AL37" s="355"/>
      <c r="AM37" s="351"/>
      <c r="AN37" s="351"/>
      <c r="AO37" s="351"/>
      <c r="AP37" s="351"/>
      <c r="AQ37" s="351"/>
      <c r="AR37" s="351"/>
      <c r="AS37" s="358"/>
    </row>
    <row r="38" spans="1:45" s="76" customFormat="1" ht="28.5" customHeight="1">
      <c r="A38" s="73">
        <v>5021307000</v>
      </c>
      <c r="B38" s="67" t="s">
        <v>1443</v>
      </c>
      <c r="C38" s="168"/>
      <c r="D38" s="168"/>
      <c r="E38" s="77"/>
      <c r="F38" s="69"/>
      <c r="G38" s="339"/>
      <c r="H38" s="339"/>
      <c r="I38" s="339"/>
      <c r="J38" s="45"/>
      <c r="K38" s="48"/>
      <c r="L38" s="49"/>
      <c r="M38" s="49"/>
      <c r="N38" s="70"/>
      <c r="O38" s="350"/>
      <c r="P38" s="342"/>
      <c r="Q38" s="351"/>
      <c r="R38" s="351"/>
      <c r="S38" s="351"/>
      <c r="T38" s="352"/>
      <c r="U38" s="352"/>
      <c r="V38" s="352"/>
      <c r="W38" s="352"/>
      <c r="X38" s="352"/>
      <c r="Y38" s="351"/>
      <c r="Z38" s="351"/>
      <c r="AA38" s="351"/>
      <c r="AB38" s="351"/>
      <c r="AC38" s="351"/>
      <c r="AD38" s="351"/>
      <c r="AE38" s="353"/>
      <c r="AF38" s="351"/>
      <c r="AG38" s="354"/>
      <c r="AH38" s="351"/>
      <c r="AI38" s="355"/>
      <c r="AJ38" s="356"/>
      <c r="AK38" s="357"/>
      <c r="AL38" s="355"/>
      <c r="AM38" s="351"/>
      <c r="AN38" s="351"/>
      <c r="AO38" s="351"/>
      <c r="AP38" s="351"/>
      <c r="AQ38" s="351"/>
      <c r="AR38" s="351"/>
      <c r="AS38" s="358"/>
    </row>
    <row r="39" spans="1:45" s="4" customFormat="1">
      <c r="A39" s="331"/>
      <c r="B39" s="24" t="s">
        <v>510</v>
      </c>
      <c r="C39" s="332"/>
      <c r="D39" s="332"/>
      <c r="E39" s="332"/>
      <c r="F39" s="332"/>
      <c r="G39" s="332"/>
      <c r="H39" s="332"/>
      <c r="I39" s="332"/>
      <c r="J39" s="332"/>
      <c r="K39" s="333"/>
      <c r="L39" s="334"/>
      <c r="M39" s="334"/>
      <c r="N39" s="335"/>
      <c r="O39" s="321"/>
      <c r="P39" s="65"/>
      <c r="Q39" s="26"/>
      <c r="R39" s="26"/>
      <c r="S39" s="26"/>
      <c r="T39" s="36"/>
      <c r="U39" s="36"/>
      <c r="V39" s="36"/>
      <c r="W39" s="36"/>
      <c r="X39" s="36"/>
      <c r="Y39" s="27"/>
      <c r="Z39" s="26"/>
      <c r="AA39" s="26"/>
      <c r="AB39" s="26"/>
      <c r="AC39" s="26"/>
      <c r="AD39" s="26"/>
      <c r="AE39" s="28"/>
      <c r="AF39" s="29"/>
      <c r="AG39" s="30"/>
      <c r="AH39" s="29"/>
      <c r="AI39" s="26"/>
      <c r="AJ39" s="31"/>
      <c r="AK39" s="32"/>
      <c r="AL39" s="33"/>
      <c r="AM39" s="26"/>
      <c r="AN39" s="26"/>
      <c r="AO39" s="26"/>
      <c r="AP39" s="26"/>
      <c r="AQ39" s="26"/>
      <c r="AR39" s="26"/>
      <c r="AS39" s="34"/>
    </row>
    <row r="40" spans="1:45" s="76" customFormat="1">
      <c r="A40" s="73"/>
      <c r="B40" s="67"/>
      <c r="C40" s="168"/>
      <c r="D40" s="168"/>
      <c r="E40" s="67"/>
      <c r="F40" s="69"/>
      <c r="G40" s="339"/>
      <c r="H40" s="339"/>
      <c r="I40" s="339"/>
      <c r="J40" s="45"/>
      <c r="K40" s="48">
        <f>SUM(L40:M40)</f>
        <v>0</v>
      </c>
      <c r="L40" s="49"/>
      <c r="M40" s="49"/>
      <c r="N40" s="70"/>
      <c r="O40" s="322"/>
      <c r="P40" s="170"/>
      <c r="Q40" s="71"/>
      <c r="R40" s="71"/>
      <c r="S40" s="71"/>
      <c r="T40" s="298"/>
      <c r="U40" s="298"/>
      <c r="V40" s="298"/>
      <c r="W40" s="298"/>
      <c r="X40" s="298"/>
      <c r="Y40" s="71"/>
      <c r="Z40" s="71"/>
      <c r="AA40" s="71"/>
      <c r="AB40" s="71"/>
      <c r="AC40" s="71"/>
      <c r="AD40" s="71"/>
      <c r="AE40" s="71"/>
      <c r="AF40" s="71"/>
      <c r="AG40" s="72"/>
      <c r="AH40" s="71"/>
      <c r="AI40" s="73"/>
      <c r="AJ40" s="74"/>
      <c r="AK40" s="73"/>
      <c r="AL40" s="73"/>
      <c r="AM40" s="71"/>
      <c r="AN40" s="71"/>
      <c r="AO40" s="71"/>
      <c r="AP40" s="71"/>
      <c r="AQ40" s="71"/>
      <c r="AR40" s="71"/>
      <c r="AS40" s="75"/>
    </row>
    <row r="41" spans="1:45" s="4" customFormat="1">
      <c r="A41" s="331"/>
      <c r="B41" s="24" t="s">
        <v>511</v>
      </c>
      <c r="C41" s="332"/>
      <c r="D41" s="332"/>
      <c r="E41" s="332"/>
      <c r="F41" s="332"/>
      <c r="G41" s="332"/>
      <c r="H41" s="332"/>
      <c r="I41" s="332"/>
      <c r="J41" s="332"/>
      <c r="K41" s="340"/>
      <c r="L41" s="50"/>
      <c r="M41" s="50"/>
      <c r="N41" s="335"/>
      <c r="O41" s="321"/>
      <c r="P41" s="65"/>
      <c r="Q41" s="26"/>
      <c r="R41" s="26"/>
      <c r="S41" s="26"/>
      <c r="T41" s="36"/>
      <c r="U41" s="36"/>
      <c r="V41" s="36"/>
      <c r="W41" s="36"/>
      <c r="X41" s="36"/>
      <c r="Y41" s="27"/>
      <c r="Z41" s="26"/>
      <c r="AA41" s="26"/>
      <c r="AB41" s="26"/>
      <c r="AC41" s="26"/>
      <c r="AD41" s="26"/>
      <c r="AE41" s="28"/>
      <c r="AF41" s="29"/>
      <c r="AG41" s="30"/>
      <c r="AH41" s="29"/>
      <c r="AI41" s="26"/>
      <c r="AJ41" s="31"/>
      <c r="AK41" s="32"/>
      <c r="AL41" s="33"/>
      <c r="AM41" s="26"/>
      <c r="AN41" s="26"/>
      <c r="AO41" s="26"/>
      <c r="AP41" s="26"/>
      <c r="AQ41" s="26"/>
      <c r="AR41" s="26"/>
      <c r="AS41" s="34"/>
    </row>
    <row r="42" spans="1:45" s="76" customFormat="1" ht="51.75" customHeight="1">
      <c r="A42" s="73">
        <v>5029999002</v>
      </c>
      <c r="B42" s="67" t="s">
        <v>1463</v>
      </c>
      <c r="C42" s="62" t="s">
        <v>542</v>
      </c>
      <c r="D42" s="168" t="s">
        <v>512</v>
      </c>
      <c r="E42" s="77" t="s">
        <v>46</v>
      </c>
      <c r="F42" s="521"/>
      <c r="G42" s="339"/>
      <c r="H42" s="339"/>
      <c r="I42" s="339"/>
      <c r="J42" s="45" t="s">
        <v>32</v>
      </c>
      <c r="K42" s="48">
        <f>M42</f>
        <v>6900000</v>
      </c>
      <c r="L42" s="49"/>
      <c r="M42" s="49">
        <v>6900000</v>
      </c>
      <c r="N42" s="517" t="s">
        <v>1462</v>
      </c>
      <c r="O42" s="322"/>
      <c r="P42" s="69"/>
      <c r="Q42" s="71"/>
      <c r="R42" s="71"/>
      <c r="S42" s="71"/>
      <c r="T42" s="298"/>
      <c r="U42" s="298"/>
      <c r="V42" s="298"/>
      <c r="W42" s="298"/>
      <c r="X42" s="298"/>
      <c r="Y42" s="71"/>
      <c r="Z42" s="71"/>
      <c r="AA42" s="71"/>
      <c r="AB42" s="71"/>
      <c r="AC42" s="71"/>
      <c r="AD42" s="71"/>
      <c r="AE42" s="71"/>
      <c r="AF42" s="71"/>
      <c r="AG42" s="72"/>
      <c r="AH42" s="71"/>
      <c r="AI42" s="73"/>
      <c r="AJ42" s="74"/>
      <c r="AK42" s="73"/>
      <c r="AL42" s="73"/>
      <c r="AM42" s="71"/>
      <c r="AN42" s="71"/>
      <c r="AO42" s="71"/>
      <c r="AP42" s="71"/>
      <c r="AQ42" s="71"/>
      <c r="AR42" s="71"/>
      <c r="AS42" s="75"/>
    </row>
    <row r="43" spans="1:45" s="76" customFormat="1" ht="40.5" customHeight="1">
      <c r="A43" s="73"/>
      <c r="B43" s="518" t="s">
        <v>1464</v>
      </c>
      <c r="C43" s="168" t="s">
        <v>542</v>
      </c>
      <c r="D43" s="168" t="s">
        <v>512</v>
      </c>
      <c r="E43" s="529" t="s">
        <v>1468</v>
      </c>
      <c r="F43" s="521" t="s">
        <v>31</v>
      </c>
      <c r="G43" s="532" t="s">
        <v>31</v>
      </c>
      <c r="H43" s="532" t="s">
        <v>31</v>
      </c>
      <c r="I43" s="532" t="s">
        <v>31</v>
      </c>
      <c r="J43" s="519" t="s">
        <v>32</v>
      </c>
      <c r="K43" s="48">
        <f t="shared" ref="K43:K44" si="4">M43</f>
        <v>120000</v>
      </c>
      <c r="L43" s="49"/>
      <c r="M43" s="49">
        <v>120000</v>
      </c>
      <c r="N43" s="534" t="s">
        <v>1481</v>
      </c>
      <c r="O43" s="322"/>
      <c r="P43" s="69"/>
      <c r="Q43" s="71"/>
      <c r="R43" s="71"/>
      <c r="S43" s="71"/>
      <c r="T43" s="298"/>
      <c r="U43" s="298"/>
      <c r="V43" s="298"/>
      <c r="W43" s="298"/>
      <c r="X43" s="298"/>
      <c r="Y43" s="71"/>
      <c r="Z43" s="71"/>
      <c r="AA43" s="71"/>
      <c r="AB43" s="71"/>
      <c r="AC43" s="71"/>
      <c r="AD43" s="71"/>
      <c r="AE43" s="71"/>
      <c r="AF43" s="71"/>
      <c r="AG43" s="72"/>
      <c r="AH43" s="71"/>
      <c r="AI43" s="73"/>
      <c r="AJ43" s="74"/>
      <c r="AK43" s="73"/>
      <c r="AL43" s="73"/>
      <c r="AM43" s="71"/>
      <c r="AN43" s="71"/>
      <c r="AO43" s="71"/>
      <c r="AP43" s="71"/>
      <c r="AQ43" s="71"/>
      <c r="AR43" s="71"/>
      <c r="AS43" s="75"/>
    </row>
    <row r="44" spans="1:45" s="76" customFormat="1" ht="40.5" customHeight="1">
      <c r="A44" s="73"/>
      <c r="B44" s="518" t="s">
        <v>1465</v>
      </c>
      <c r="C44" s="168" t="s">
        <v>542</v>
      </c>
      <c r="D44" s="168" t="s">
        <v>512</v>
      </c>
      <c r="E44" s="529" t="s">
        <v>1468</v>
      </c>
      <c r="F44" s="521" t="s">
        <v>31</v>
      </c>
      <c r="G44" s="532" t="s">
        <v>31</v>
      </c>
      <c r="H44" s="532" t="s">
        <v>31</v>
      </c>
      <c r="I44" s="532" t="s">
        <v>31</v>
      </c>
      <c r="J44" s="519" t="s">
        <v>32</v>
      </c>
      <c r="K44" s="48">
        <f t="shared" si="4"/>
        <v>270000</v>
      </c>
      <c r="L44" s="49"/>
      <c r="M44" s="49">
        <v>270000</v>
      </c>
      <c r="N44" s="534" t="s">
        <v>1482</v>
      </c>
      <c r="O44" s="322"/>
      <c r="P44" s="69"/>
      <c r="Q44" s="71"/>
      <c r="R44" s="71"/>
      <c r="S44" s="71"/>
      <c r="T44" s="298"/>
      <c r="U44" s="298"/>
      <c r="V44" s="298"/>
      <c r="W44" s="298"/>
      <c r="X44" s="298"/>
      <c r="Y44" s="71"/>
      <c r="Z44" s="71"/>
      <c r="AA44" s="71"/>
      <c r="AB44" s="71"/>
      <c r="AC44" s="71"/>
      <c r="AD44" s="71"/>
      <c r="AE44" s="71"/>
      <c r="AF44" s="71"/>
      <c r="AG44" s="72"/>
      <c r="AH44" s="71"/>
      <c r="AI44" s="73"/>
      <c r="AJ44" s="74"/>
      <c r="AK44" s="73"/>
      <c r="AL44" s="73"/>
      <c r="AM44" s="71"/>
      <c r="AN44" s="71"/>
      <c r="AO44" s="71"/>
      <c r="AP44" s="71"/>
      <c r="AQ44" s="71"/>
      <c r="AR44" s="71"/>
      <c r="AS44" s="75"/>
    </row>
    <row r="45" spans="1:45" s="76" customFormat="1" ht="40.5" customHeight="1">
      <c r="A45" s="73"/>
      <c r="B45" s="518" t="s">
        <v>1466</v>
      </c>
      <c r="C45" s="168" t="s">
        <v>542</v>
      </c>
      <c r="D45" s="168" t="s">
        <v>512</v>
      </c>
      <c r="E45" s="529" t="s">
        <v>1468</v>
      </c>
      <c r="F45" s="521" t="s">
        <v>31</v>
      </c>
      <c r="G45" s="532" t="s">
        <v>31</v>
      </c>
      <c r="H45" s="532" t="s">
        <v>31</v>
      </c>
      <c r="I45" s="532" t="s">
        <v>31</v>
      </c>
      <c r="J45" s="519" t="s">
        <v>32</v>
      </c>
      <c r="K45" s="48">
        <f t="shared" ref="K45:K48" si="5">L45</f>
        <v>2600000</v>
      </c>
      <c r="L45" s="49">
        <v>2600000</v>
      </c>
      <c r="M45" s="49"/>
      <c r="N45" s="534" t="s">
        <v>1480</v>
      </c>
      <c r="O45" s="322"/>
      <c r="P45" s="69"/>
      <c r="Q45" s="71"/>
      <c r="R45" s="71"/>
      <c r="S45" s="71"/>
      <c r="T45" s="298"/>
      <c r="U45" s="298"/>
      <c r="V45" s="298"/>
      <c r="W45" s="298"/>
      <c r="X45" s="298"/>
      <c r="Y45" s="71"/>
      <c r="Z45" s="71"/>
      <c r="AA45" s="71"/>
      <c r="AB45" s="71"/>
      <c r="AC45" s="71"/>
      <c r="AD45" s="71"/>
      <c r="AE45" s="71"/>
      <c r="AF45" s="71"/>
      <c r="AG45" s="72"/>
      <c r="AH45" s="71"/>
      <c r="AI45" s="73"/>
      <c r="AJ45" s="74"/>
      <c r="AK45" s="73"/>
      <c r="AL45" s="73"/>
      <c r="AM45" s="71"/>
      <c r="AN45" s="71"/>
      <c r="AO45" s="71"/>
      <c r="AP45" s="71"/>
      <c r="AQ45" s="71"/>
      <c r="AR45" s="71"/>
      <c r="AS45" s="75"/>
    </row>
    <row r="46" spans="1:45" s="76" customFormat="1" ht="24.75" customHeight="1">
      <c r="A46" s="73"/>
      <c r="B46" s="518" t="s">
        <v>1467</v>
      </c>
      <c r="C46" s="168" t="s">
        <v>542</v>
      </c>
      <c r="D46" s="168" t="s">
        <v>512</v>
      </c>
      <c r="E46" s="529" t="s">
        <v>1468</v>
      </c>
      <c r="F46" s="521" t="s">
        <v>31</v>
      </c>
      <c r="G46" s="532" t="s">
        <v>31</v>
      </c>
      <c r="H46" s="532" t="s">
        <v>31</v>
      </c>
      <c r="I46" s="532" t="s">
        <v>31</v>
      </c>
      <c r="J46" s="519" t="s">
        <v>32</v>
      </c>
      <c r="K46" s="48">
        <f t="shared" si="5"/>
        <v>16615.16</v>
      </c>
      <c r="L46" s="49">
        <v>16615.16</v>
      </c>
      <c r="M46" s="49"/>
      <c r="N46" s="70"/>
      <c r="O46" s="322"/>
      <c r="P46" s="69"/>
      <c r="Q46" s="71"/>
      <c r="R46" s="71"/>
      <c r="S46" s="71"/>
      <c r="T46" s="298"/>
      <c r="U46" s="298"/>
      <c r="V46" s="298"/>
      <c r="W46" s="298"/>
      <c r="X46" s="298"/>
      <c r="Y46" s="71"/>
      <c r="Z46" s="71"/>
      <c r="AA46" s="71"/>
      <c r="AB46" s="71"/>
      <c r="AC46" s="71"/>
      <c r="AD46" s="71"/>
      <c r="AE46" s="71"/>
      <c r="AF46" s="71"/>
      <c r="AG46" s="72"/>
      <c r="AH46" s="71"/>
      <c r="AI46" s="73"/>
      <c r="AJ46" s="74"/>
      <c r="AK46" s="73"/>
      <c r="AL46" s="73"/>
      <c r="AM46" s="71"/>
      <c r="AN46" s="71"/>
      <c r="AO46" s="71"/>
      <c r="AP46" s="71"/>
      <c r="AQ46" s="71"/>
      <c r="AR46" s="71"/>
      <c r="AS46" s="75"/>
    </row>
    <row r="47" spans="1:45" s="76" customFormat="1" ht="12.75" customHeight="1">
      <c r="A47" s="73"/>
      <c r="B47" s="518" t="s">
        <v>1469</v>
      </c>
      <c r="C47" s="168" t="s">
        <v>542</v>
      </c>
      <c r="D47" s="168" t="s">
        <v>512</v>
      </c>
      <c r="E47" s="524" t="s">
        <v>1455</v>
      </c>
      <c r="F47" s="521" t="s">
        <v>31</v>
      </c>
      <c r="G47" s="66" t="s">
        <v>31</v>
      </c>
      <c r="H47" s="532" t="s">
        <v>31</v>
      </c>
      <c r="I47" s="532" t="s">
        <v>31</v>
      </c>
      <c r="J47" s="523" t="s">
        <v>32</v>
      </c>
      <c r="K47" s="48">
        <f t="shared" si="5"/>
        <v>130200</v>
      </c>
      <c r="L47" s="49">
        <v>130200</v>
      </c>
      <c r="M47" s="49"/>
      <c r="N47" s="70"/>
      <c r="O47" s="322"/>
      <c r="P47" s="69"/>
      <c r="Q47" s="71"/>
      <c r="R47" s="71"/>
      <c r="S47" s="71"/>
      <c r="T47" s="298"/>
      <c r="U47" s="298"/>
      <c r="V47" s="298"/>
      <c r="W47" s="298"/>
      <c r="X47" s="298"/>
      <c r="Y47" s="71"/>
      <c r="Z47" s="71"/>
      <c r="AA47" s="71"/>
      <c r="AB47" s="71"/>
      <c r="AC47" s="71"/>
      <c r="AD47" s="71"/>
      <c r="AE47" s="71"/>
      <c r="AF47" s="71"/>
      <c r="AG47" s="72"/>
      <c r="AH47" s="71"/>
      <c r="AI47" s="73"/>
      <c r="AJ47" s="74"/>
      <c r="AK47" s="73"/>
      <c r="AL47" s="73"/>
      <c r="AM47" s="71"/>
      <c r="AN47" s="71"/>
      <c r="AO47" s="71"/>
      <c r="AP47" s="71"/>
      <c r="AQ47" s="71"/>
      <c r="AR47" s="71"/>
      <c r="AS47" s="75"/>
    </row>
    <row r="48" spans="1:45" s="76" customFormat="1" ht="12.75" customHeight="1">
      <c r="A48" s="73"/>
      <c r="B48" s="518" t="s">
        <v>1475</v>
      </c>
      <c r="C48" s="530" t="s">
        <v>542</v>
      </c>
      <c r="D48" s="530" t="s">
        <v>512</v>
      </c>
      <c r="E48" s="529" t="s">
        <v>1468</v>
      </c>
      <c r="F48" s="521" t="s">
        <v>31</v>
      </c>
      <c r="G48" s="66" t="s">
        <v>31</v>
      </c>
      <c r="H48" s="66" t="s">
        <v>31</v>
      </c>
      <c r="I48" s="66" t="s">
        <v>31</v>
      </c>
      <c r="J48" s="523" t="s">
        <v>32</v>
      </c>
      <c r="K48" s="48">
        <f t="shared" si="5"/>
        <v>10000</v>
      </c>
      <c r="L48" s="49">
        <v>10000</v>
      </c>
      <c r="M48" s="49"/>
      <c r="N48" s="70"/>
      <c r="O48" s="322"/>
      <c r="P48" s="69"/>
      <c r="Q48" s="71"/>
      <c r="R48" s="71"/>
      <c r="S48" s="71"/>
      <c r="T48" s="298"/>
      <c r="U48" s="298"/>
      <c r="V48" s="298"/>
      <c r="W48" s="298"/>
      <c r="X48" s="298"/>
      <c r="Y48" s="71"/>
      <c r="Z48" s="71"/>
      <c r="AA48" s="71"/>
      <c r="AB48" s="71"/>
      <c r="AC48" s="71"/>
      <c r="AD48" s="71"/>
      <c r="AE48" s="71"/>
      <c r="AF48" s="71"/>
      <c r="AG48" s="72"/>
      <c r="AH48" s="71"/>
      <c r="AI48" s="73"/>
      <c r="AJ48" s="74"/>
      <c r="AK48" s="73"/>
      <c r="AL48" s="73"/>
      <c r="AM48" s="71"/>
      <c r="AN48" s="71"/>
      <c r="AO48" s="71"/>
      <c r="AP48" s="71"/>
      <c r="AQ48" s="71"/>
      <c r="AR48" s="71"/>
      <c r="AS48" s="75"/>
    </row>
    <row r="49" spans="1:53" s="76" customFormat="1" ht="12.75" hidden="1" customHeight="1">
      <c r="A49" s="73"/>
      <c r="B49" s="167"/>
      <c r="C49" s="168"/>
      <c r="D49" s="168"/>
      <c r="E49" s="77"/>
      <c r="F49" s="69"/>
      <c r="G49" s="66"/>
      <c r="H49" s="66"/>
      <c r="I49" s="66"/>
      <c r="J49" s="45"/>
      <c r="K49" s="48"/>
      <c r="L49" s="49"/>
      <c r="M49" s="49"/>
      <c r="N49" s="70"/>
      <c r="O49" s="322"/>
      <c r="P49" s="69"/>
      <c r="Q49" s="71"/>
      <c r="R49" s="71"/>
      <c r="S49" s="71"/>
      <c r="T49" s="298"/>
      <c r="U49" s="298"/>
      <c r="V49" s="298"/>
      <c r="W49" s="298"/>
      <c r="X49" s="298"/>
      <c r="Y49" s="71"/>
      <c r="Z49" s="71"/>
      <c r="AA49" s="71"/>
      <c r="AB49" s="71"/>
      <c r="AC49" s="71"/>
      <c r="AD49" s="71"/>
      <c r="AE49" s="71"/>
      <c r="AF49" s="71"/>
      <c r="AG49" s="72"/>
      <c r="AH49" s="71"/>
      <c r="AI49" s="73"/>
      <c r="AJ49" s="74"/>
      <c r="AK49" s="73"/>
      <c r="AL49" s="73"/>
      <c r="AM49" s="71"/>
      <c r="AN49" s="71"/>
      <c r="AO49" s="71"/>
      <c r="AP49" s="71"/>
      <c r="AQ49" s="71"/>
      <c r="AR49" s="71"/>
      <c r="AS49" s="75"/>
    </row>
    <row r="50" spans="1:53" s="76" customFormat="1" ht="12.75" hidden="1" customHeight="1">
      <c r="A50" s="73"/>
      <c r="B50" s="67"/>
      <c r="C50" s="68"/>
      <c r="D50" s="68"/>
      <c r="E50" s="77"/>
      <c r="F50" s="69"/>
      <c r="G50" s="339"/>
      <c r="H50" s="339"/>
      <c r="I50" s="339"/>
      <c r="J50" s="45"/>
      <c r="K50" s="48"/>
      <c r="L50" s="49"/>
      <c r="M50" s="49"/>
      <c r="N50" s="70"/>
      <c r="O50" s="322"/>
      <c r="P50" s="69"/>
      <c r="Q50" s="71"/>
      <c r="R50" s="71"/>
      <c r="S50" s="71"/>
      <c r="T50" s="298"/>
      <c r="U50" s="298"/>
      <c r="V50" s="298"/>
      <c r="W50" s="298"/>
      <c r="X50" s="298"/>
      <c r="Y50" s="71"/>
      <c r="Z50" s="71"/>
      <c r="AA50" s="71"/>
      <c r="AB50" s="71"/>
      <c r="AC50" s="71"/>
      <c r="AD50" s="71"/>
      <c r="AE50" s="71"/>
      <c r="AF50" s="71"/>
      <c r="AG50" s="72"/>
      <c r="AH50" s="71"/>
      <c r="AI50" s="73"/>
      <c r="AJ50" s="74"/>
      <c r="AK50" s="73"/>
      <c r="AL50" s="73"/>
      <c r="AM50" s="71"/>
      <c r="AN50" s="71"/>
      <c r="AO50" s="71"/>
      <c r="AP50" s="71"/>
      <c r="AQ50" s="71"/>
      <c r="AR50" s="71"/>
      <c r="AS50" s="75"/>
    </row>
    <row r="51" spans="1:53" s="76" customFormat="1" ht="12.75" hidden="1" customHeight="1">
      <c r="A51" s="73"/>
      <c r="B51" s="67"/>
      <c r="C51" s="68"/>
      <c r="D51" s="68"/>
      <c r="E51" s="77"/>
      <c r="F51" s="69"/>
      <c r="G51" s="339"/>
      <c r="H51" s="339"/>
      <c r="I51" s="339"/>
      <c r="J51" s="45"/>
      <c r="K51" s="48"/>
      <c r="L51" s="49"/>
      <c r="M51" s="49"/>
      <c r="N51" s="70"/>
      <c r="O51" s="322"/>
      <c r="P51" s="69"/>
      <c r="Q51" s="71"/>
      <c r="R51" s="71"/>
      <c r="S51" s="71"/>
      <c r="T51" s="298"/>
      <c r="U51" s="298"/>
      <c r="V51" s="298"/>
      <c r="W51" s="298"/>
      <c r="X51" s="298"/>
      <c r="Y51" s="71"/>
      <c r="Z51" s="71"/>
      <c r="AA51" s="71"/>
      <c r="AB51" s="71"/>
      <c r="AC51" s="71"/>
      <c r="AD51" s="71"/>
      <c r="AE51" s="71"/>
      <c r="AF51" s="71"/>
      <c r="AG51" s="72"/>
      <c r="AH51" s="71"/>
      <c r="AI51" s="73"/>
      <c r="AJ51" s="74"/>
      <c r="AK51" s="73"/>
      <c r="AL51" s="73"/>
      <c r="AM51" s="71"/>
      <c r="AN51" s="71"/>
      <c r="AO51" s="71"/>
      <c r="AP51" s="71"/>
      <c r="AQ51" s="71"/>
      <c r="AR51" s="71"/>
      <c r="AS51" s="75"/>
    </row>
    <row r="52" spans="1:53" s="4" customFormat="1" ht="21" customHeight="1" thickBot="1">
      <c r="A52" s="59"/>
      <c r="B52" s="61"/>
      <c r="C52" s="61"/>
      <c r="D52" s="61"/>
      <c r="E52" s="61"/>
      <c r="F52" s="61"/>
      <c r="G52" s="61"/>
      <c r="H52" s="61"/>
      <c r="I52" s="61"/>
      <c r="J52" s="61"/>
      <c r="K52" s="533">
        <f>SUM(K11:K50)</f>
        <v>11354378.960000001</v>
      </c>
      <c r="L52" s="533">
        <f>SUM(L11:L50)</f>
        <v>4064378.96</v>
      </c>
      <c r="M52" s="533">
        <f>SUM(M11:M50)</f>
        <v>7290000</v>
      </c>
      <c r="N52" s="341"/>
      <c r="O52" s="323"/>
      <c r="P52" s="78"/>
      <c r="Q52" s="78"/>
      <c r="R52" s="78"/>
      <c r="S52" s="78"/>
      <c r="T52" s="299"/>
      <c r="U52" s="299"/>
      <c r="V52" s="299"/>
      <c r="W52" s="299"/>
      <c r="X52" s="299"/>
      <c r="Y52" s="78"/>
      <c r="Z52" s="78"/>
      <c r="AA52" s="78"/>
      <c r="AB52" s="78"/>
      <c r="AC52" s="78"/>
      <c r="AD52" s="78"/>
      <c r="AE52" s="78"/>
      <c r="AF52" s="79"/>
      <c r="AG52" s="80"/>
      <c r="AH52" s="79"/>
      <c r="AI52" s="81"/>
      <c r="AJ52" s="82"/>
      <c r="AK52" s="81"/>
      <c r="AL52" s="81"/>
      <c r="AM52" s="78"/>
      <c r="AN52" s="78"/>
      <c r="AO52" s="78"/>
      <c r="AP52" s="78"/>
      <c r="AQ52" s="78"/>
      <c r="AR52" s="78"/>
      <c r="AS52" s="83"/>
    </row>
    <row r="53" spans="1:53">
      <c r="A53" s="474" t="s">
        <v>47</v>
      </c>
      <c r="B53" s="475"/>
      <c r="C53" s="475"/>
      <c r="D53" s="475"/>
      <c r="E53" s="475"/>
      <c r="F53" s="475"/>
      <c r="G53" s="475"/>
      <c r="H53" s="475"/>
      <c r="I53" s="475"/>
      <c r="J53" s="475"/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  <c r="AB53" s="475"/>
      <c r="AC53" s="475"/>
      <c r="AD53" s="475"/>
      <c r="AE53" s="475"/>
      <c r="AF53" s="475"/>
      <c r="AG53" s="475"/>
      <c r="AH53" s="475"/>
      <c r="AI53" s="475"/>
      <c r="AJ53" s="475"/>
      <c r="AK53" s="475"/>
      <c r="AL53" s="475"/>
      <c r="AM53" s="476"/>
      <c r="AN53" s="84"/>
      <c r="AO53" s="85"/>
      <c r="AP53" s="86"/>
      <c r="AQ53" s="84"/>
      <c r="AR53" s="87"/>
      <c r="AS53" s="86"/>
      <c r="AT53" s="88"/>
      <c r="AU53" s="88"/>
      <c r="AV53" s="88"/>
      <c r="AW53" s="88"/>
      <c r="AX53" s="88"/>
      <c r="AY53" s="88"/>
      <c r="AZ53" s="88"/>
      <c r="BA53" s="88"/>
    </row>
    <row r="54" spans="1:53">
      <c r="A54" s="477" t="s">
        <v>48</v>
      </c>
      <c r="B54" s="478"/>
      <c r="C54" s="478"/>
      <c r="D54" s="478"/>
      <c r="E54" s="478"/>
      <c r="F54" s="478"/>
      <c r="G54" s="478"/>
      <c r="H54" s="478"/>
      <c r="I54" s="478"/>
      <c r="J54" s="478"/>
      <c r="K54" s="478"/>
      <c r="L54" s="478"/>
      <c r="M54" s="478"/>
      <c r="N54" s="478"/>
      <c r="O54" s="478"/>
      <c r="P54" s="478"/>
      <c r="Q54" s="478"/>
      <c r="R54" s="478"/>
      <c r="S54" s="478"/>
      <c r="T54" s="478"/>
      <c r="U54" s="478"/>
      <c r="V54" s="478"/>
      <c r="W54" s="478"/>
      <c r="X54" s="478"/>
      <c r="Y54" s="478"/>
      <c r="Z54" s="478"/>
      <c r="AA54" s="478"/>
      <c r="AB54" s="478"/>
      <c r="AC54" s="478"/>
      <c r="AD54" s="478"/>
      <c r="AE54" s="478"/>
      <c r="AF54" s="478"/>
      <c r="AG54" s="478"/>
      <c r="AH54" s="478"/>
      <c r="AI54" s="478"/>
      <c r="AJ54" s="478"/>
      <c r="AK54" s="478"/>
      <c r="AL54" s="478"/>
      <c r="AM54" s="479"/>
      <c r="AN54" s="89"/>
      <c r="AO54" s="90"/>
      <c r="AP54" s="91"/>
      <c r="AQ54" s="91"/>
      <c r="AR54" s="92"/>
      <c r="AS54" s="93"/>
      <c r="AT54" s="88"/>
      <c r="AU54" s="88"/>
      <c r="AV54" s="88"/>
      <c r="AW54" s="88"/>
      <c r="AX54" s="88"/>
      <c r="AY54" s="88"/>
      <c r="AZ54" s="88"/>
      <c r="BA54" s="88"/>
    </row>
    <row r="55" spans="1:53">
      <c r="A55" s="480" t="s">
        <v>49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481"/>
      <c r="O55" s="481"/>
      <c r="P55" s="481"/>
      <c r="Q55" s="481"/>
      <c r="R55" s="481"/>
      <c r="S55" s="481"/>
      <c r="T55" s="481"/>
      <c r="U55" s="481"/>
      <c r="V55" s="481"/>
      <c r="W55" s="481"/>
      <c r="X55" s="481"/>
      <c r="Y55" s="481"/>
      <c r="Z55" s="481"/>
      <c r="AA55" s="481"/>
      <c r="AB55" s="481"/>
      <c r="AC55" s="481"/>
      <c r="AD55" s="481"/>
      <c r="AE55" s="481"/>
      <c r="AF55" s="481"/>
      <c r="AG55" s="481"/>
      <c r="AH55" s="481"/>
      <c r="AI55" s="481"/>
      <c r="AJ55" s="481"/>
      <c r="AK55" s="481"/>
      <c r="AL55" s="481"/>
      <c r="AM55" s="482"/>
      <c r="AN55" s="94"/>
      <c r="AO55" s="85"/>
      <c r="AP55" s="84"/>
      <c r="AQ55" s="84"/>
      <c r="AR55" s="87"/>
      <c r="AS55" s="86"/>
      <c r="AT55" s="88"/>
      <c r="AU55" s="88"/>
      <c r="AV55" s="88"/>
      <c r="AW55" s="88"/>
      <c r="AX55" s="88"/>
      <c r="AY55" s="88"/>
      <c r="AZ55" s="88"/>
      <c r="BA55" s="88"/>
    </row>
    <row r="56" spans="1:53" ht="13.5" hidden="1" thickBot="1">
      <c r="AT56" s="88"/>
      <c r="AU56" s="88"/>
      <c r="AV56" s="88"/>
      <c r="AW56" s="88"/>
      <c r="AX56" s="88"/>
      <c r="AY56" s="88"/>
      <c r="AZ56" s="88"/>
      <c r="BA56" s="88"/>
    </row>
    <row r="57" spans="1:53" s="23" customFormat="1" ht="13.5" hidden="1" thickBot="1">
      <c r="A57" s="95" t="s">
        <v>50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300"/>
      <c r="N57" s="96"/>
      <c r="O57" s="96"/>
      <c r="P57" s="96"/>
      <c r="Q57" s="96"/>
      <c r="R57" s="96"/>
      <c r="S57" s="96"/>
      <c r="T57" s="300"/>
      <c r="U57" s="301"/>
      <c r="V57" s="301"/>
      <c r="W57" s="301"/>
      <c r="X57" s="300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7"/>
      <c r="AP57" s="96"/>
      <c r="AQ57" s="96"/>
      <c r="AR57" s="98"/>
      <c r="AS57" s="96"/>
      <c r="AT57" s="96"/>
      <c r="AU57" s="96"/>
      <c r="AV57" s="96"/>
      <c r="AW57" s="96"/>
      <c r="AX57" s="96"/>
      <c r="AY57" s="96"/>
      <c r="AZ57" s="96"/>
      <c r="BA57" s="99"/>
    </row>
    <row r="58" spans="1:53" s="23" customFormat="1" ht="12" hidden="1">
      <c r="A58" s="100"/>
      <c r="B58" s="101"/>
      <c r="C58" s="102"/>
      <c r="D58" s="102"/>
      <c r="E58" s="102"/>
      <c r="F58" s="103"/>
      <c r="G58" s="103"/>
      <c r="H58" s="103"/>
      <c r="I58" s="103"/>
      <c r="J58" s="103"/>
      <c r="K58" s="103"/>
      <c r="L58" s="103"/>
      <c r="M58" s="304"/>
      <c r="N58" s="103"/>
      <c r="O58" s="103"/>
      <c r="P58" s="103"/>
      <c r="Q58" s="103"/>
      <c r="R58" s="102"/>
      <c r="S58" s="102"/>
      <c r="T58" s="302"/>
      <c r="U58" s="303"/>
      <c r="V58" s="303"/>
      <c r="W58" s="303"/>
      <c r="X58" s="304"/>
      <c r="Y58" s="102"/>
      <c r="Z58" s="106"/>
      <c r="AA58" s="102"/>
      <c r="AB58" s="107"/>
      <c r="AC58" s="102"/>
      <c r="AD58" s="102"/>
      <c r="AE58" s="107"/>
      <c r="AF58" s="107"/>
      <c r="AG58" s="107"/>
      <c r="AH58" s="107"/>
      <c r="AI58" s="107"/>
      <c r="AJ58" s="107"/>
      <c r="AK58" s="107"/>
      <c r="AL58" s="107"/>
      <c r="AM58" s="102"/>
      <c r="AN58" s="108"/>
      <c r="AO58" s="104"/>
      <c r="AP58" s="108"/>
      <c r="AQ58" s="108"/>
      <c r="AR58" s="105"/>
      <c r="AS58" s="108"/>
      <c r="AT58" s="102"/>
      <c r="AU58" s="102"/>
      <c r="AV58" s="102"/>
      <c r="AW58" s="102"/>
      <c r="AX58" s="102"/>
      <c r="AY58" s="102"/>
      <c r="AZ58" s="102"/>
      <c r="BA58" s="109"/>
    </row>
    <row r="59" spans="1:53" s="23" customFormat="1" ht="12" hidden="1">
      <c r="A59" s="110"/>
      <c r="B59" s="111"/>
      <c r="C59" s="111"/>
      <c r="D59" s="111"/>
      <c r="E59" s="111"/>
      <c r="F59" s="111"/>
      <c r="G59" s="111"/>
      <c r="H59" s="111"/>
      <c r="I59" s="111"/>
      <c r="J59" s="111"/>
      <c r="K59" s="112"/>
      <c r="L59" s="111"/>
      <c r="M59" s="307"/>
      <c r="N59" s="111"/>
      <c r="O59" s="111"/>
      <c r="P59" s="111"/>
      <c r="Q59" s="111"/>
      <c r="R59" s="111"/>
      <c r="S59" s="113"/>
      <c r="T59" s="305"/>
      <c r="U59" s="306"/>
      <c r="V59" s="306"/>
      <c r="W59" s="306"/>
      <c r="X59" s="307"/>
      <c r="Y59" s="113"/>
      <c r="Z59" s="113"/>
      <c r="AA59" s="113"/>
      <c r="AB59" s="116"/>
      <c r="AC59" s="113"/>
      <c r="AD59" s="113"/>
      <c r="AE59" s="117"/>
      <c r="AF59" s="117"/>
      <c r="AG59" s="116"/>
      <c r="AH59" s="118"/>
      <c r="AI59" s="117"/>
      <c r="AJ59" s="117"/>
      <c r="AK59" s="117"/>
      <c r="AL59" s="117"/>
      <c r="AM59" s="113"/>
      <c r="AN59" s="119"/>
      <c r="AO59" s="114"/>
      <c r="AP59" s="119"/>
      <c r="AQ59" s="119"/>
      <c r="AR59" s="115"/>
      <c r="AS59" s="119"/>
      <c r="AT59" s="113"/>
      <c r="AU59" s="113"/>
      <c r="AV59" s="113"/>
      <c r="AW59" s="113"/>
      <c r="AX59" s="113"/>
      <c r="AY59" s="113"/>
      <c r="AZ59" s="113"/>
      <c r="BA59" s="120"/>
    </row>
    <row r="60" spans="1:53" s="23" customFormat="1" ht="12" hidden="1">
      <c r="A60" s="121"/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310"/>
      <c r="N60" s="123"/>
      <c r="O60" s="123"/>
      <c r="P60" s="123"/>
      <c r="Q60" s="123"/>
      <c r="R60" s="123"/>
      <c r="S60" s="124"/>
      <c r="T60" s="308"/>
      <c r="U60" s="309"/>
      <c r="V60" s="309"/>
      <c r="W60" s="309"/>
      <c r="X60" s="310"/>
      <c r="Y60" s="124"/>
      <c r="Z60" s="113"/>
      <c r="AA60" s="124"/>
      <c r="AB60" s="127"/>
      <c r="AC60" s="128"/>
      <c r="AD60" s="124"/>
      <c r="AE60" s="127"/>
      <c r="AF60" s="127"/>
      <c r="AG60" s="127"/>
      <c r="AH60" s="127"/>
      <c r="AI60" s="127"/>
      <c r="AJ60" s="127"/>
      <c r="AK60" s="127"/>
      <c r="AL60" s="127"/>
      <c r="AM60" s="124"/>
      <c r="AN60" s="129"/>
      <c r="AO60" s="125"/>
      <c r="AP60" s="129"/>
      <c r="AQ60" s="129"/>
      <c r="AR60" s="126"/>
      <c r="AS60" s="129"/>
      <c r="AT60" s="124"/>
      <c r="AU60" s="124"/>
      <c r="AV60" s="124"/>
      <c r="AW60" s="124"/>
      <c r="AX60" s="124"/>
      <c r="AY60" s="124"/>
      <c r="AZ60" s="124"/>
      <c r="BA60" s="130"/>
    </row>
    <row r="61" spans="1:53" s="23" customFormat="1" hidden="1" thickBot="1">
      <c r="A61" s="131"/>
      <c r="B61" s="132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313"/>
      <c r="N61" s="133"/>
      <c r="O61" s="133"/>
      <c r="P61" s="133"/>
      <c r="Q61" s="133"/>
      <c r="R61" s="133"/>
      <c r="S61" s="134"/>
      <c r="T61" s="311"/>
      <c r="U61" s="312"/>
      <c r="V61" s="312"/>
      <c r="W61" s="312"/>
      <c r="X61" s="313"/>
      <c r="Y61" s="134"/>
      <c r="Z61" s="137"/>
      <c r="AA61" s="134"/>
      <c r="AB61" s="138"/>
      <c r="AC61" s="134"/>
      <c r="AD61" s="134"/>
      <c r="AE61" s="138"/>
      <c r="AF61" s="138"/>
      <c r="AG61" s="138"/>
      <c r="AH61" s="138"/>
      <c r="AI61" s="138"/>
      <c r="AJ61" s="138"/>
      <c r="AK61" s="138"/>
      <c r="AL61" s="138"/>
      <c r="AM61" s="134"/>
      <c r="AN61" s="139"/>
      <c r="AO61" s="135"/>
      <c r="AP61" s="139"/>
      <c r="AQ61" s="139"/>
      <c r="AR61" s="136"/>
      <c r="AS61" s="139"/>
      <c r="AT61" s="134"/>
      <c r="AU61" s="134"/>
      <c r="AV61" s="134"/>
      <c r="AW61" s="134"/>
      <c r="AX61" s="134"/>
      <c r="AY61" s="134"/>
      <c r="AZ61" s="134"/>
      <c r="BA61" s="140"/>
    </row>
    <row r="62" spans="1:53" s="23" customFormat="1">
      <c r="A62" s="472" t="s">
        <v>51</v>
      </c>
      <c r="B62" s="473"/>
      <c r="C62" s="473"/>
      <c r="D62" s="473"/>
      <c r="E62" s="473"/>
      <c r="F62" s="473"/>
      <c r="G62" s="473"/>
      <c r="H62" s="473"/>
      <c r="I62" s="473"/>
      <c r="J62" s="473"/>
      <c r="K62" s="473"/>
      <c r="L62" s="473"/>
      <c r="M62" s="473"/>
      <c r="N62" s="473"/>
      <c r="O62" s="473"/>
      <c r="P62" s="473"/>
      <c r="Q62" s="473"/>
      <c r="R62" s="473"/>
      <c r="S62" s="473"/>
      <c r="T62" s="473"/>
      <c r="U62" s="473"/>
      <c r="V62" s="473"/>
      <c r="W62" s="473"/>
      <c r="X62" s="473"/>
      <c r="Y62" s="473"/>
      <c r="Z62" s="473"/>
      <c r="AA62" s="473"/>
      <c r="AB62" s="473"/>
      <c r="AC62" s="473"/>
      <c r="AD62" s="473"/>
      <c r="AE62" s="473"/>
      <c r="AF62" s="473"/>
      <c r="AG62" s="473"/>
      <c r="AH62" s="473"/>
      <c r="AI62" s="473"/>
      <c r="AJ62" s="473"/>
      <c r="AK62" s="473"/>
      <c r="AL62" s="473"/>
      <c r="AM62" s="473"/>
      <c r="AN62" s="141"/>
      <c r="AO62" s="142"/>
      <c r="AP62" s="143"/>
      <c r="AQ62" s="144"/>
      <c r="AR62" s="145"/>
      <c r="AS62" s="144"/>
      <c r="AT62" s="146"/>
      <c r="AU62" s="146"/>
      <c r="AV62" s="146"/>
      <c r="AW62" s="146"/>
      <c r="AX62" s="146"/>
      <c r="AY62" s="146"/>
      <c r="AZ62" s="146"/>
      <c r="BA62" s="146"/>
    </row>
    <row r="63" spans="1:53">
      <c r="S63" s="169"/>
    </row>
    <row r="64" spans="1:53">
      <c r="B64" t="s">
        <v>52</v>
      </c>
      <c r="C64" t="s">
        <v>53</v>
      </c>
      <c r="G64" t="s">
        <v>54</v>
      </c>
      <c r="K64" s="284" t="s">
        <v>55</v>
      </c>
      <c r="S64" s="3"/>
      <c r="V64" s="284" t="s">
        <v>55</v>
      </c>
    </row>
    <row r="65" spans="2:54">
      <c r="C65" t="s">
        <v>56</v>
      </c>
      <c r="K65" s="284"/>
      <c r="S65" s="169"/>
    </row>
    <row r="66" spans="2:54">
      <c r="K66" s="284"/>
      <c r="S66" s="169"/>
    </row>
    <row r="67" spans="2:54">
      <c r="K67" s="284"/>
    </row>
    <row r="68" spans="2:54" s="147" customFormat="1" ht="15">
      <c r="B68" s="147" t="s">
        <v>1478</v>
      </c>
      <c r="C68" s="147" t="s">
        <v>1476</v>
      </c>
      <c r="G68" s="147" t="s">
        <v>1477</v>
      </c>
      <c r="K68" s="315" t="s">
        <v>1479</v>
      </c>
      <c r="M68" s="314"/>
      <c r="T68" s="314"/>
      <c r="U68" s="315"/>
      <c r="V68" s="315" t="s">
        <v>67</v>
      </c>
      <c r="W68" s="315"/>
      <c r="X68" s="314"/>
      <c r="Y68" s="148"/>
      <c r="Z68" s="148"/>
      <c r="AA68" s="148"/>
      <c r="AB68" s="148"/>
      <c r="AC68" s="148"/>
      <c r="AD68" s="148"/>
      <c r="AE68" s="148"/>
      <c r="AF68" s="148"/>
      <c r="AG68" s="148"/>
      <c r="AH68" s="149" t="s">
        <v>61</v>
      </c>
      <c r="AI68" s="148"/>
      <c r="AJ68" s="148"/>
      <c r="AK68" s="148"/>
      <c r="AL68" s="148"/>
      <c r="AM68" s="148"/>
      <c r="AN68" s="150"/>
      <c r="AO68" s="151"/>
      <c r="AP68" s="152"/>
      <c r="AQ68" s="152"/>
      <c r="AR68" s="153"/>
      <c r="AS68" s="154" t="s">
        <v>62</v>
      </c>
      <c r="AT68" s="155"/>
      <c r="AV68" s="156"/>
      <c r="AW68" s="157"/>
      <c r="AX68" s="157"/>
      <c r="AY68" s="157"/>
      <c r="AZ68" s="156"/>
      <c r="BA68" s="156"/>
      <c r="BB68" s="156"/>
    </row>
    <row r="69" spans="2:54" ht="15">
      <c r="B69" t="s">
        <v>63</v>
      </c>
      <c r="C69" t="s">
        <v>482</v>
      </c>
      <c r="G69" t="s">
        <v>64</v>
      </c>
      <c r="K69" s="284" t="s">
        <v>65</v>
      </c>
      <c r="V69" s="284" t="s">
        <v>65</v>
      </c>
      <c r="Y69" s="148"/>
      <c r="Z69" s="148"/>
      <c r="AA69" s="148"/>
      <c r="AB69" s="148"/>
      <c r="AC69" s="148"/>
      <c r="AD69" s="148"/>
      <c r="AE69" s="148"/>
      <c r="AF69" s="148"/>
      <c r="AG69" s="158"/>
      <c r="AH69" s="64"/>
      <c r="AI69" s="159"/>
      <c r="AJ69" s="159"/>
      <c r="AK69" s="148"/>
      <c r="AL69" s="159"/>
      <c r="AM69" s="159"/>
      <c r="AN69" s="158"/>
      <c r="AO69" s="160"/>
      <c r="AP69" s="161"/>
      <c r="AQ69" s="161"/>
      <c r="AR69" s="162"/>
      <c r="AS69" s="148"/>
      <c r="AT69" s="163"/>
      <c r="AV69" s="164"/>
      <c r="AW69" s="148"/>
      <c r="AX69" s="148"/>
      <c r="AY69" s="148"/>
      <c r="AZ69" s="148"/>
      <c r="BA69" s="148"/>
      <c r="BB69" s="148"/>
    </row>
    <row r="70" spans="2:54" ht="15">
      <c r="Y70" s="159"/>
      <c r="Z70" s="159"/>
      <c r="AA70" s="159"/>
      <c r="AB70" s="159"/>
      <c r="AC70" s="159"/>
      <c r="AD70" s="159"/>
      <c r="AE70" s="159"/>
      <c r="AF70" s="159"/>
      <c r="AG70" s="159"/>
      <c r="AH70" s="165" t="s">
        <v>64</v>
      </c>
      <c r="AI70" s="159"/>
      <c r="AJ70" s="159"/>
      <c r="AK70" s="159"/>
      <c r="AL70" s="159"/>
      <c r="AM70" s="159"/>
      <c r="AN70" s="158"/>
      <c r="AO70" s="160"/>
      <c r="AP70" s="161"/>
      <c r="AQ70" s="161"/>
      <c r="AR70" s="162"/>
      <c r="AS70" s="159" t="s">
        <v>66</v>
      </c>
      <c r="AT70" s="166"/>
      <c r="AV70" s="164"/>
      <c r="AW70" s="159"/>
      <c r="AX70" s="159"/>
      <c r="AY70" s="159"/>
      <c r="AZ70" s="159"/>
      <c r="BA70" s="159"/>
      <c r="BB70" s="159"/>
    </row>
  </sheetData>
  <mergeCells count="21">
    <mergeCell ref="AQ6:AQ7"/>
    <mergeCell ref="P6:P7"/>
    <mergeCell ref="Q6:AB6"/>
    <mergeCell ref="AC6:AC7"/>
    <mergeCell ref="AD6:AF6"/>
    <mergeCell ref="AG6:AG7"/>
    <mergeCell ref="A62:AM62"/>
    <mergeCell ref="A53:AM53"/>
    <mergeCell ref="A54:AM54"/>
    <mergeCell ref="A55:AM55"/>
    <mergeCell ref="A6:A7"/>
    <mergeCell ref="B6:B7"/>
    <mergeCell ref="C6:C7"/>
    <mergeCell ref="D6:D7"/>
    <mergeCell ref="E6:E7"/>
    <mergeCell ref="F6:I6"/>
    <mergeCell ref="J6:J7"/>
    <mergeCell ref="K6:M6"/>
    <mergeCell ref="N6:N7"/>
    <mergeCell ref="O6:O7"/>
    <mergeCell ref="AH6:AP6"/>
  </mergeCells>
  <pageMargins left="0.43307086614173229" right="0.43307086614173229" top="0" bottom="0" header="0.51181102362204722" footer="0.51181102362204722"/>
  <pageSetup paperSize="9" scale="5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6"/>
  <sheetViews>
    <sheetView workbookViewId="0">
      <selection activeCell="E22" sqref="E22"/>
    </sheetView>
  </sheetViews>
  <sheetFormatPr defaultRowHeight="12.75"/>
  <cols>
    <col min="1" max="1" width="99.42578125" bestFit="1" customWidth="1"/>
    <col min="2" max="2" width="31.140625" style="3" bestFit="1" customWidth="1"/>
    <col min="3" max="3" width="17.28515625" customWidth="1"/>
    <col min="4" max="4" width="12.85546875" bestFit="1" customWidth="1"/>
  </cols>
  <sheetData>
    <row r="3" spans="1:2">
      <c r="A3" s="466" t="s">
        <v>1444</v>
      </c>
      <c r="B3" s="3" t="s">
        <v>1446</v>
      </c>
    </row>
    <row r="4" spans="1:2">
      <c r="A4" s="467" t="s">
        <v>545</v>
      </c>
      <c r="B4" s="3">
        <v>161778.07</v>
      </c>
    </row>
    <row r="5" spans="1:2">
      <c r="A5" s="467" t="s">
        <v>497</v>
      </c>
      <c r="B5" s="3">
        <v>322140</v>
      </c>
    </row>
    <row r="6" spans="1:2">
      <c r="A6" s="467" t="s">
        <v>34</v>
      </c>
      <c r="B6" s="3">
        <v>674426.3</v>
      </c>
    </row>
    <row r="7" spans="1:2">
      <c r="A7" s="467" t="s">
        <v>498</v>
      </c>
      <c r="B7" s="3">
        <v>193840</v>
      </c>
    </row>
    <row r="8" spans="1:2">
      <c r="A8" s="467" t="s">
        <v>510</v>
      </c>
      <c r="B8" s="3">
        <v>655816.1100000001</v>
      </c>
    </row>
    <row r="9" spans="1:2">
      <c r="A9" s="467" t="s">
        <v>496</v>
      </c>
      <c r="B9" s="3">
        <v>296740</v>
      </c>
    </row>
    <row r="10" spans="1:2">
      <c r="A10" s="467" t="s">
        <v>503</v>
      </c>
      <c r="B10" s="3">
        <v>57235</v>
      </c>
    </row>
    <row r="11" spans="1:2">
      <c r="A11" s="467" t="s">
        <v>499</v>
      </c>
      <c r="B11" s="3">
        <v>833035.70000000007</v>
      </c>
    </row>
    <row r="12" spans="1:2">
      <c r="A12" s="467" t="s">
        <v>1443</v>
      </c>
      <c r="B12" s="3">
        <v>68384.5</v>
      </c>
    </row>
    <row r="13" spans="1:2">
      <c r="A13" s="467" t="s">
        <v>502</v>
      </c>
      <c r="B13" s="3">
        <v>181828</v>
      </c>
    </row>
    <row r="14" spans="1:2">
      <c r="A14" s="467" t="s">
        <v>506</v>
      </c>
      <c r="B14" s="3">
        <v>44985</v>
      </c>
    </row>
    <row r="15" spans="1:2">
      <c r="A15" s="467" t="s">
        <v>504</v>
      </c>
      <c r="B15" s="3">
        <v>108247</v>
      </c>
    </row>
    <row r="16" spans="1:2">
      <c r="A16" s="467" t="s">
        <v>505</v>
      </c>
      <c r="B16" s="3">
        <v>284109</v>
      </c>
    </row>
    <row r="17" spans="1:5">
      <c r="A17" s="467" t="s">
        <v>40</v>
      </c>
      <c r="B17" s="3">
        <v>102600</v>
      </c>
    </row>
    <row r="18" spans="1:5">
      <c r="A18" s="467" t="s">
        <v>1445</v>
      </c>
      <c r="B18" s="3">
        <v>3985164.6800000006</v>
      </c>
    </row>
    <row r="21" spans="1:5">
      <c r="B21" s="3" t="s">
        <v>1447</v>
      </c>
      <c r="C21" s="468" t="s">
        <v>1448</v>
      </c>
      <c r="D21" t="s">
        <v>1449</v>
      </c>
      <c r="E21" t="s">
        <v>1450</v>
      </c>
    </row>
    <row r="22" spans="1:5" s="147" customFormat="1">
      <c r="A22" s="147" t="s">
        <v>545</v>
      </c>
      <c r="B22" s="470">
        <v>161778.07</v>
      </c>
      <c r="C22" s="471">
        <f>(B22*0.25)+168606.58</f>
        <v>209051.09749999997</v>
      </c>
      <c r="D22" s="471">
        <f>SUM(B22:C22)</f>
        <v>370829.16749999998</v>
      </c>
    </row>
    <row r="23" spans="1:5" s="147" customFormat="1">
      <c r="A23" s="147" t="s">
        <v>34</v>
      </c>
      <c r="B23" s="470">
        <v>674426.3</v>
      </c>
      <c r="C23" s="471"/>
      <c r="D23" s="471">
        <f t="shared" ref="D23:D35" si="0">SUM(B23:C23)</f>
        <v>674426.3</v>
      </c>
    </row>
    <row r="24" spans="1:5">
      <c r="A24" t="s">
        <v>506</v>
      </c>
      <c r="B24" s="3">
        <v>44985</v>
      </c>
      <c r="C24" s="469">
        <f>B24*0.25</f>
        <v>11246.25</v>
      </c>
      <c r="D24" s="469">
        <f>SUM(B24:C24)</f>
        <v>56231.25</v>
      </c>
    </row>
    <row r="25" spans="1:5">
      <c r="A25" t="s">
        <v>504</v>
      </c>
      <c r="B25" s="3">
        <v>108247</v>
      </c>
      <c r="C25" s="469">
        <f>B25*0.25</f>
        <v>27061.75</v>
      </c>
      <c r="D25" s="469">
        <f>SUM(B25:C25)</f>
        <v>135308.75</v>
      </c>
    </row>
    <row r="26" spans="1:5">
      <c r="A26" t="s">
        <v>505</v>
      </c>
      <c r="B26" s="3">
        <v>284109</v>
      </c>
      <c r="C26" s="469">
        <f>B26*0.25</f>
        <v>71027.25</v>
      </c>
      <c r="D26" s="469">
        <f>SUM(B26:C26)</f>
        <v>355136.25</v>
      </c>
    </row>
    <row r="27" spans="1:5">
      <c r="A27" t="s">
        <v>498</v>
      </c>
      <c r="B27" s="3">
        <v>193840</v>
      </c>
      <c r="C27" s="469">
        <f t="shared" ref="C27:C35" si="1">B27*0.25</f>
        <v>48460</v>
      </c>
      <c r="D27" s="469">
        <f t="shared" si="0"/>
        <v>242300</v>
      </c>
    </row>
    <row r="28" spans="1:5">
      <c r="A28" t="s">
        <v>510</v>
      </c>
      <c r="B28" s="3">
        <v>655816.1100000001</v>
      </c>
      <c r="C28" s="469">
        <f t="shared" si="1"/>
        <v>163954.02750000003</v>
      </c>
      <c r="D28" s="469">
        <f t="shared" si="0"/>
        <v>819770.13750000019</v>
      </c>
    </row>
    <row r="29" spans="1:5">
      <c r="A29" t="s">
        <v>496</v>
      </c>
      <c r="B29" s="3">
        <v>296740</v>
      </c>
      <c r="C29" s="469">
        <f t="shared" si="1"/>
        <v>74185</v>
      </c>
      <c r="D29" s="469">
        <f t="shared" si="0"/>
        <v>370925</v>
      </c>
    </row>
    <row r="30" spans="1:5">
      <c r="A30" t="s">
        <v>497</v>
      </c>
      <c r="B30" s="3">
        <v>322140</v>
      </c>
      <c r="C30" s="469">
        <f>B30*0.25</f>
        <v>80535</v>
      </c>
      <c r="D30" s="469">
        <f>SUM(B30:C30)</f>
        <v>402675</v>
      </c>
    </row>
    <row r="31" spans="1:5">
      <c r="A31" t="s">
        <v>40</v>
      </c>
      <c r="B31" s="3">
        <v>102600</v>
      </c>
      <c r="C31" s="469">
        <f>B31*0.25</f>
        <v>25650</v>
      </c>
      <c r="D31" s="469">
        <f>SUM(B31:C31)</f>
        <v>128250</v>
      </c>
    </row>
    <row r="32" spans="1:5">
      <c r="A32" t="s">
        <v>503</v>
      </c>
      <c r="B32" s="3">
        <v>57235</v>
      </c>
      <c r="C32" s="469">
        <f t="shared" si="1"/>
        <v>14308.75</v>
      </c>
      <c r="D32" s="469">
        <f t="shared" si="0"/>
        <v>71543.75</v>
      </c>
    </row>
    <row r="33" spans="1:4">
      <c r="A33" t="s">
        <v>499</v>
      </c>
      <c r="B33" s="3">
        <v>833035.70000000007</v>
      </c>
      <c r="C33" s="469">
        <f t="shared" si="1"/>
        <v>208258.92500000002</v>
      </c>
      <c r="D33" s="469">
        <f t="shared" si="0"/>
        <v>1041294.6250000001</v>
      </c>
    </row>
    <row r="34" spans="1:4">
      <c r="A34" t="s">
        <v>1443</v>
      </c>
      <c r="B34" s="3">
        <v>68384.5</v>
      </c>
      <c r="C34" s="469">
        <f t="shared" si="1"/>
        <v>17096.125</v>
      </c>
      <c r="D34" s="469">
        <f t="shared" si="0"/>
        <v>85480.625</v>
      </c>
    </row>
    <row r="35" spans="1:4">
      <c r="A35" t="s">
        <v>502</v>
      </c>
      <c r="B35" s="3">
        <v>181828</v>
      </c>
      <c r="C35" s="469">
        <f t="shared" si="1"/>
        <v>45457</v>
      </c>
      <c r="D35" s="469">
        <f t="shared" si="0"/>
        <v>227285</v>
      </c>
    </row>
    <row r="36" spans="1:4">
      <c r="D36" s="469">
        <f>SUM(D22:D35)</f>
        <v>4981455.8550000004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I952"/>
  <sheetViews>
    <sheetView zoomScale="85" zoomScaleNormal="85" workbookViewId="0">
      <pane xSplit="4" ySplit="1" topLeftCell="Q336" activePane="bottomRight" state="frozen"/>
      <selection pane="topRight" activeCell="E1" sqref="E1"/>
      <selection pane="bottomLeft" activeCell="A2" sqref="A2"/>
      <selection pane="bottomRight"/>
    </sheetView>
  </sheetViews>
  <sheetFormatPr defaultColWidth="14.42578125" defaultRowHeight="15.75" customHeight="1"/>
  <cols>
    <col min="1" max="1" width="43.5703125" style="374" customWidth="1"/>
    <col min="2" max="2" width="6.42578125" style="374" customWidth="1"/>
    <col min="3" max="3" width="6.28515625" style="374" customWidth="1"/>
    <col min="4" max="4" width="33.28515625" style="374" customWidth="1"/>
    <col min="5" max="5" width="11.85546875" style="374" customWidth="1"/>
    <col min="6" max="6" width="10.85546875" style="374" customWidth="1"/>
    <col min="7" max="7" width="18.42578125" style="374" customWidth="1"/>
    <col min="8" max="8" width="33.28515625" style="374" customWidth="1"/>
    <col min="9" max="9" width="9.140625" style="374" customWidth="1"/>
    <col min="10" max="10" width="11.140625" style="374" customWidth="1"/>
    <col min="11" max="11" width="12.85546875" style="374" customWidth="1"/>
    <col min="12" max="12" width="9.140625" style="374" customWidth="1"/>
    <col min="13" max="13" width="13.7109375" style="374" customWidth="1"/>
    <col min="14" max="14" width="64.85546875" style="374" bestFit="1" customWidth="1"/>
    <col min="15" max="15" width="13.42578125" style="374" customWidth="1"/>
    <col min="16" max="16" width="12.5703125" style="374" customWidth="1"/>
    <col min="17" max="17" width="13.42578125" style="374" customWidth="1"/>
    <col min="18" max="18" width="12.7109375" style="374" customWidth="1"/>
    <col min="19" max="19" width="11.42578125" style="374" customWidth="1"/>
    <col min="20" max="20" width="12.28515625" style="374" customWidth="1"/>
    <col min="21" max="23" width="10.28515625" style="374" customWidth="1"/>
    <col min="24" max="24" width="11.28515625" style="374" customWidth="1"/>
    <col min="25" max="25" width="8.7109375" style="374" customWidth="1"/>
    <col min="26" max="26" width="10.28515625" style="374" customWidth="1"/>
    <col min="27" max="35" width="8.7109375" style="374" customWidth="1"/>
    <col min="36" max="16384" width="14.42578125" style="374"/>
  </cols>
  <sheetData>
    <row r="1" spans="1:26" ht="60" customHeight="1">
      <c r="A1" s="359" t="s">
        <v>513</v>
      </c>
      <c r="B1" s="360" t="s">
        <v>514</v>
      </c>
      <c r="C1" s="360" t="s">
        <v>75</v>
      </c>
      <c r="D1" s="360" t="s">
        <v>515</v>
      </c>
      <c r="E1" s="361" t="s">
        <v>516</v>
      </c>
      <c r="F1" s="361" t="s">
        <v>517</v>
      </c>
      <c r="G1" s="362" t="s">
        <v>518</v>
      </c>
      <c r="H1" s="363" t="s">
        <v>519</v>
      </c>
      <c r="I1" s="364" t="s">
        <v>520</v>
      </c>
      <c r="J1" s="365" t="s">
        <v>521</v>
      </c>
      <c r="K1" s="365" t="s">
        <v>522</v>
      </c>
      <c r="L1" s="366" t="s">
        <v>523</v>
      </c>
      <c r="M1" s="367" t="s">
        <v>524</v>
      </c>
      <c r="N1" s="368" t="s">
        <v>525</v>
      </c>
      <c r="O1" s="369" t="s">
        <v>526</v>
      </c>
      <c r="P1" s="368" t="s">
        <v>527</v>
      </c>
      <c r="Q1" s="370" t="s">
        <v>528</v>
      </c>
      <c r="R1" s="371" t="s">
        <v>529</v>
      </c>
      <c r="S1" s="371" t="s">
        <v>530</v>
      </c>
      <c r="T1" s="363" t="s">
        <v>531</v>
      </c>
      <c r="U1" s="363" t="s">
        <v>532</v>
      </c>
      <c r="V1" s="363" t="s">
        <v>533</v>
      </c>
      <c r="W1" s="363" t="s">
        <v>534</v>
      </c>
      <c r="X1" s="372" t="s">
        <v>535</v>
      </c>
      <c r="Y1" s="373" t="s">
        <v>536</v>
      </c>
      <c r="Z1" s="372" t="s">
        <v>537</v>
      </c>
    </row>
    <row r="2" spans="1:26" ht="14.25">
      <c r="A2" s="67" t="s">
        <v>497</v>
      </c>
      <c r="B2" s="375">
        <v>15</v>
      </c>
      <c r="C2" s="375" t="s">
        <v>538</v>
      </c>
      <c r="D2" s="375" t="s">
        <v>539</v>
      </c>
      <c r="E2" s="375" t="s">
        <v>540</v>
      </c>
      <c r="F2" s="375" t="s">
        <v>540</v>
      </c>
      <c r="G2" s="376">
        <v>9750</v>
      </c>
      <c r="H2" s="375" t="s">
        <v>541</v>
      </c>
      <c r="I2" s="377" t="s">
        <v>542</v>
      </c>
      <c r="J2" s="378">
        <v>43836</v>
      </c>
      <c r="K2" s="379" t="s">
        <v>543</v>
      </c>
      <c r="L2" s="375">
        <v>3</v>
      </c>
      <c r="M2" s="378">
        <v>43836</v>
      </c>
      <c r="N2" s="375" t="s">
        <v>544</v>
      </c>
      <c r="O2" s="375" t="s">
        <v>543</v>
      </c>
      <c r="P2" s="378">
        <v>43836</v>
      </c>
      <c r="Q2" s="380">
        <v>150</v>
      </c>
      <c r="R2" s="381">
        <f>B2*Q2*2</f>
        <v>4500</v>
      </c>
      <c r="S2" s="382">
        <v>43837</v>
      </c>
    </row>
    <row r="3" spans="1:26" ht="14.25">
      <c r="A3" s="383" t="s">
        <v>545</v>
      </c>
      <c r="B3" s="375">
        <v>10</v>
      </c>
      <c r="C3" s="375" t="s">
        <v>107</v>
      </c>
      <c r="D3" s="375" t="s">
        <v>546</v>
      </c>
      <c r="E3" s="375" t="s">
        <v>540</v>
      </c>
      <c r="F3" s="375" t="s">
        <v>540</v>
      </c>
      <c r="G3" s="384"/>
      <c r="H3" s="375" t="s">
        <v>547</v>
      </c>
      <c r="I3" s="377" t="s">
        <v>542</v>
      </c>
      <c r="J3" s="378">
        <v>43837</v>
      </c>
      <c r="K3" s="379" t="s">
        <v>548</v>
      </c>
      <c r="L3" s="385">
        <v>1</v>
      </c>
      <c r="M3" s="382">
        <v>43840</v>
      </c>
      <c r="N3" s="375" t="s">
        <v>549</v>
      </c>
      <c r="O3" s="375" t="s">
        <v>548</v>
      </c>
      <c r="P3" s="382">
        <v>43840</v>
      </c>
      <c r="Q3" s="380">
        <v>139.86000000000001</v>
      </c>
      <c r="R3" s="381">
        <f t="shared" ref="R3:R13" si="0">B3*Q3</f>
        <v>1398.6000000000001</v>
      </c>
      <c r="S3" s="382">
        <v>43852</v>
      </c>
      <c r="T3" s="382">
        <v>43852</v>
      </c>
      <c r="U3" s="382">
        <v>43852</v>
      </c>
      <c r="V3" s="382">
        <v>43852</v>
      </c>
      <c r="W3" s="382">
        <v>43852</v>
      </c>
      <c r="X3" s="386" t="s">
        <v>550</v>
      </c>
      <c r="Y3" s="385" t="s">
        <v>551</v>
      </c>
      <c r="Z3" s="382">
        <v>43852</v>
      </c>
    </row>
    <row r="4" spans="1:26" ht="38.25">
      <c r="A4" s="67" t="s">
        <v>496</v>
      </c>
      <c r="B4" s="375">
        <v>35</v>
      </c>
      <c r="C4" s="375" t="s">
        <v>538</v>
      </c>
      <c r="D4" s="375" t="s">
        <v>552</v>
      </c>
      <c r="E4" s="375" t="s">
        <v>540</v>
      </c>
      <c r="F4" s="375" t="s">
        <v>540</v>
      </c>
      <c r="G4" s="387">
        <v>4095</v>
      </c>
      <c r="H4" s="375" t="s">
        <v>553</v>
      </c>
      <c r="I4" s="377" t="s">
        <v>542</v>
      </c>
      <c r="J4" s="382">
        <v>43839</v>
      </c>
      <c r="K4" s="379" t="s">
        <v>550</v>
      </c>
      <c r="L4" s="385">
        <v>3</v>
      </c>
      <c r="M4" s="382">
        <v>43843</v>
      </c>
      <c r="N4" s="375" t="s">
        <v>554</v>
      </c>
      <c r="O4" s="375" t="s">
        <v>550</v>
      </c>
      <c r="P4" s="382">
        <v>43843</v>
      </c>
      <c r="Q4" s="380">
        <v>534</v>
      </c>
      <c r="R4" s="381">
        <f t="shared" si="0"/>
        <v>18690</v>
      </c>
      <c r="S4" s="382">
        <v>43843</v>
      </c>
    </row>
    <row r="5" spans="1:26" ht="38.25">
      <c r="A5" s="44" t="s">
        <v>498</v>
      </c>
      <c r="B5" s="375">
        <v>1</v>
      </c>
      <c r="C5" s="375" t="s">
        <v>148</v>
      </c>
      <c r="D5" s="375" t="s">
        <v>555</v>
      </c>
      <c r="E5" s="375" t="s">
        <v>540</v>
      </c>
      <c r="F5" s="375" t="s">
        <v>540</v>
      </c>
      <c r="G5" s="384"/>
      <c r="H5" s="375" t="s">
        <v>556</v>
      </c>
      <c r="I5" s="377" t="s">
        <v>542</v>
      </c>
      <c r="J5" s="382">
        <v>43840</v>
      </c>
      <c r="K5" s="379" t="s">
        <v>557</v>
      </c>
      <c r="L5" s="375">
        <v>3</v>
      </c>
      <c r="M5" s="382">
        <v>43843</v>
      </c>
      <c r="N5" s="375" t="s">
        <v>558</v>
      </c>
      <c r="O5" s="375" t="s">
        <v>557</v>
      </c>
      <c r="P5" s="382">
        <v>43843</v>
      </c>
      <c r="Q5" s="380">
        <v>1000</v>
      </c>
      <c r="R5" s="381">
        <f t="shared" si="0"/>
        <v>1000</v>
      </c>
    </row>
    <row r="6" spans="1:26" ht="14.25">
      <c r="A6" s="374" t="s">
        <v>34</v>
      </c>
      <c r="B6" s="375">
        <v>6</v>
      </c>
      <c r="C6" s="375" t="s">
        <v>148</v>
      </c>
      <c r="D6" s="375" t="s">
        <v>559</v>
      </c>
      <c r="E6" s="375" t="s">
        <v>540</v>
      </c>
      <c r="F6" s="375" t="s">
        <v>540</v>
      </c>
      <c r="G6" s="384"/>
      <c r="H6" s="375" t="s">
        <v>547</v>
      </c>
      <c r="I6" s="375" t="s">
        <v>542</v>
      </c>
      <c r="J6" s="378">
        <v>43837</v>
      </c>
      <c r="K6" s="379" t="s">
        <v>548</v>
      </c>
      <c r="L6" s="375">
        <v>3</v>
      </c>
      <c r="M6" s="378">
        <v>43844</v>
      </c>
      <c r="N6" s="375" t="s">
        <v>560</v>
      </c>
      <c r="O6" s="375" t="s">
        <v>561</v>
      </c>
      <c r="P6" s="378">
        <v>43844</v>
      </c>
      <c r="Q6" s="380">
        <v>295</v>
      </c>
      <c r="R6" s="381">
        <f t="shared" si="0"/>
        <v>1770</v>
      </c>
      <c r="S6" s="382">
        <v>43851</v>
      </c>
      <c r="T6" s="382">
        <v>43852</v>
      </c>
      <c r="U6" s="382">
        <v>43852</v>
      </c>
      <c r="V6" s="382">
        <v>43852</v>
      </c>
      <c r="W6" s="382">
        <v>43852</v>
      </c>
      <c r="X6" s="386" t="s">
        <v>557</v>
      </c>
      <c r="Y6" s="375">
        <v>127518</v>
      </c>
      <c r="Z6" s="382">
        <v>43852</v>
      </c>
    </row>
    <row r="7" spans="1:26" ht="14.25">
      <c r="A7" s="383" t="s">
        <v>34</v>
      </c>
      <c r="B7" s="375">
        <v>6</v>
      </c>
      <c r="C7" s="375" t="s">
        <v>148</v>
      </c>
      <c r="D7" s="375" t="s">
        <v>562</v>
      </c>
      <c r="E7" s="375" t="s">
        <v>540</v>
      </c>
      <c r="F7" s="375" t="s">
        <v>540</v>
      </c>
      <c r="G7" s="384"/>
      <c r="H7" s="375" t="s">
        <v>547</v>
      </c>
      <c r="I7" s="375" t="s">
        <v>542</v>
      </c>
      <c r="J7" s="378">
        <v>43837</v>
      </c>
      <c r="K7" s="379" t="s">
        <v>548</v>
      </c>
      <c r="L7" s="375">
        <v>3</v>
      </c>
      <c r="M7" s="378">
        <v>43844</v>
      </c>
      <c r="N7" s="375" t="s">
        <v>563</v>
      </c>
      <c r="O7" s="375" t="s">
        <v>564</v>
      </c>
      <c r="P7" s="378">
        <v>43844</v>
      </c>
      <c r="Q7" s="380">
        <v>305</v>
      </c>
      <c r="R7" s="381">
        <f t="shared" si="0"/>
        <v>1830</v>
      </c>
      <c r="S7" s="382">
        <v>43851</v>
      </c>
      <c r="T7" s="382">
        <v>43851</v>
      </c>
      <c r="U7" s="382">
        <v>43851</v>
      </c>
      <c r="V7" s="382">
        <v>43851</v>
      </c>
      <c r="W7" s="382">
        <v>43851</v>
      </c>
      <c r="X7" s="386" t="s">
        <v>548</v>
      </c>
      <c r="Y7" s="375">
        <v>41174</v>
      </c>
      <c r="Z7" s="382">
        <v>43851</v>
      </c>
    </row>
    <row r="8" spans="1:26" ht="14.25">
      <c r="A8" s="383" t="s">
        <v>34</v>
      </c>
      <c r="B8" s="375">
        <v>3</v>
      </c>
      <c r="C8" s="375" t="s">
        <v>148</v>
      </c>
      <c r="D8" s="375" t="s">
        <v>565</v>
      </c>
      <c r="E8" s="375" t="s">
        <v>540</v>
      </c>
      <c r="F8" s="375" t="s">
        <v>540</v>
      </c>
      <c r="G8" s="384"/>
      <c r="H8" s="375" t="s">
        <v>547</v>
      </c>
      <c r="I8" s="375" t="s">
        <v>542</v>
      </c>
      <c r="J8" s="378">
        <v>43837</v>
      </c>
      <c r="K8" s="379" t="s">
        <v>548</v>
      </c>
      <c r="L8" s="375">
        <v>3</v>
      </c>
      <c r="M8" s="378">
        <v>43844</v>
      </c>
      <c r="N8" s="375" t="s">
        <v>563</v>
      </c>
      <c r="O8" s="375" t="s">
        <v>564</v>
      </c>
      <c r="P8" s="378">
        <v>43844</v>
      </c>
      <c r="Q8" s="380">
        <v>305</v>
      </c>
      <c r="R8" s="381">
        <f t="shared" si="0"/>
        <v>915</v>
      </c>
      <c r="S8" s="382">
        <v>43851</v>
      </c>
      <c r="T8" s="382">
        <v>43851</v>
      </c>
      <c r="U8" s="382">
        <v>43851</v>
      </c>
      <c r="V8" s="382">
        <v>43851</v>
      </c>
      <c r="W8" s="382">
        <v>43851</v>
      </c>
      <c r="X8" s="386" t="s">
        <v>548</v>
      </c>
      <c r="Y8" s="375">
        <v>41174</v>
      </c>
      <c r="Z8" s="382">
        <v>43851</v>
      </c>
    </row>
    <row r="9" spans="1:26" ht="14.25">
      <c r="A9" s="383" t="s">
        <v>34</v>
      </c>
      <c r="B9" s="375">
        <v>3</v>
      </c>
      <c r="C9" s="375" t="s">
        <v>148</v>
      </c>
      <c r="D9" s="375" t="s">
        <v>566</v>
      </c>
      <c r="E9" s="375" t="s">
        <v>540</v>
      </c>
      <c r="F9" s="375" t="s">
        <v>540</v>
      </c>
      <c r="G9" s="384"/>
      <c r="H9" s="375" t="s">
        <v>547</v>
      </c>
      <c r="I9" s="375" t="s">
        <v>542</v>
      </c>
      <c r="J9" s="378">
        <v>43837</v>
      </c>
      <c r="K9" s="379" t="s">
        <v>548</v>
      </c>
      <c r="L9" s="375">
        <v>3</v>
      </c>
      <c r="M9" s="378">
        <v>43844</v>
      </c>
      <c r="N9" s="375" t="s">
        <v>563</v>
      </c>
      <c r="O9" s="375" t="s">
        <v>564</v>
      </c>
      <c r="P9" s="378">
        <v>43844</v>
      </c>
      <c r="Q9" s="380">
        <v>305</v>
      </c>
      <c r="R9" s="381">
        <f t="shared" si="0"/>
        <v>915</v>
      </c>
      <c r="S9" s="382">
        <v>43851</v>
      </c>
      <c r="T9" s="382">
        <v>43851</v>
      </c>
      <c r="U9" s="382">
        <v>43851</v>
      </c>
      <c r="V9" s="382">
        <v>43851</v>
      </c>
      <c r="W9" s="382">
        <v>43851</v>
      </c>
      <c r="X9" s="386" t="s">
        <v>548</v>
      </c>
      <c r="Y9" s="375">
        <v>41174</v>
      </c>
      <c r="Z9" s="382">
        <v>43851</v>
      </c>
    </row>
    <row r="10" spans="1:26" ht="14.25">
      <c r="A10" s="383" t="s">
        <v>34</v>
      </c>
      <c r="B10" s="375">
        <v>3</v>
      </c>
      <c r="C10" s="375" t="s">
        <v>148</v>
      </c>
      <c r="D10" s="375" t="s">
        <v>567</v>
      </c>
      <c r="E10" s="375" t="s">
        <v>540</v>
      </c>
      <c r="F10" s="375" t="s">
        <v>540</v>
      </c>
      <c r="G10" s="384"/>
      <c r="H10" s="375" t="s">
        <v>547</v>
      </c>
      <c r="I10" s="375" t="s">
        <v>542</v>
      </c>
      <c r="J10" s="378">
        <v>43837</v>
      </c>
      <c r="K10" s="379" t="s">
        <v>548</v>
      </c>
      <c r="L10" s="375">
        <v>3</v>
      </c>
      <c r="M10" s="378">
        <v>43844</v>
      </c>
      <c r="N10" s="375" t="s">
        <v>563</v>
      </c>
      <c r="O10" s="375" t="s">
        <v>564</v>
      </c>
      <c r="P10" s="378">
        <v>43844</v>
      </c>
      <c r="Q10" s="380">
        <v>480</v>
      </c>
      <c r="R10" s="381">
        <f t="shared" si="0"/>
        <v>1440</v>
      </c>
      <c r="S10" s="382">
        <v>43851</v>
      </c>
      <c r="T10" s="382">
        <v>43851</v>
      </c>
      <c r="U10" s="382">
        <v>43851</v>
      </c>
      <c r="V10" s="382">
        <v>43851</v>
      </c>
      <c r="W10" s="382">
        <v>43851</v>
      </c>
      <c r="X10" s="386" t="s">
        <v>548</v>
      </c>
      <c r="Y10" s="375">
        <v>41174</v>
      </c>
      <c r="Z10" s="382">
        <v>43851</v>
      </c>
    </row>
    <row r="11" spans="1:26" ht="14.25">
      <c r="A11" s="67" t="s">
        <v>502</v>
      </c>
      <c r="B11" s="375">
        <v>1</v>
      </c>
      <c r="C11" s="375" t="s">
        <v>393</v>
      </c>
      <c r="D11" s="375" t="s">
        <v>568</v>
      </c>
      <c r="E11" s="375" t="s">
        <v>540</v>
      </c>
      <c r="F11" s="375" t="s">
        <v>540</v>
      </c>
      <c r="G11" s="384"/>
      <c r="H11" s="375" t="s">
        <v>569</v>
      </c>
      <c r="I11" s="375" t="s">
        <v>542</v>
      </c>
      <c r="J11" s="382">
        <v>43843</v>
      </c>
      <c r="K11" s="379" t="s">
        <v>570</v>
      </c>
      <c r="L11" s="375">
        <v>3</v>
      </c>
      <c r="M11" s="382">
        <v>43843</v>
      </c>
      <c r="N11" s="375" t="s">
        <v>571</v>
      </c>
      <c r="O11" s="375" t="s">
        <v>572</v>
      </c>
      <c r="P11" s="382">
        <v>43843</v>
      </c>
      <c r="Q11" s="380">
        <v>8402.2999999999993</v>
      </c>
      <c r="R11" s="381">
        <f t="shared" si="0"/>
        <v>8402.2999999999993</v>
      </c>
      <c r="S11" s="382">
        <v>43843</v>
      </c>
      <c r="T11" s="382">
        <v>43847</v>
      </c>
      <c r="U11" s="382">
        <v>43847</v>
      </c>
      <c r="V11" s="382">
        <v>43847</v>
      </c>
      <c r="W11" s="382">
        <v>43847</v>
      </c>
      <c r="X11" s="386" t="s">
        <v>543</v>
      </c>
      <c r="Y11" s="375">
        <v>138516</v>
      </c>
      <c r="Z11" s="382">
        <v>43847</v>
      </c>
    </row>
    <row r="12" spans="1:26" ht="14.25">
      <c r="A12" s="388" t="s">
        <v>497</v>
      </c>
      <c r="B12" s="375">
        <v>25</v>
      </c>
      <c r="C12" s="375" t="s">
        <v>538</v>
      </c>
      <c r="D12" s="375" t="s">
        <v>573</v>
      </c>
      <c r="E12" s="375" t="s">
        <v>540</v>
      </c>
      <c r="F12" s="375" t="s">
        <v>540</v>
      </c>
      <c r="H12" s="375" t="s">
        <v>574</v>
      </c>
      <c r="I12" s="375" t="s">
        <v>542</v>
      </c>
      <c r="J12" s="378">
        <v>43840</v>
      </c>
      <c r="K12" s="379" t="s">
        <v>572</v>
      </c>
      <c r="L12" s="375">
        <v>3</v>
      </c>
      <c r="M12" s="378">
        <v>43843</v>
      </c>
      <c r="N12" s="375" t="s">
        <v>575</v>
      </c>
      <c r="O12" s="375" t="s">
        <v>576</v>
      </c>
      <c r="P12" s="378">
        <v>43843</v>
      </c>
      <c r="Q12" s="380">
        <v>650</v>
      </c>
      <c r="R12" s="381">
        <f t="shared" si="0"/>
        <v>16250</v>
      </c>
      <c r="S12" s="382"/>
    </row>
    <row r="13" spans="1:26" ht="14.25">
      <c r="A13" s="388" t="s">
        <v>497</v>
      </c>
      <c r="B13" s="375">
        <v>20</v>
      </c>
      <c r="C13" s="375" t="s">
        <v>538</v>
      </c>
      <c r="D13" s="375" t="s">
        <v>577</v>
      </c>
      <c r="E13" s="375" t="s">
        <v>540</v>
      </c>
      <c r="F13" s="375" t="s">
        <v>540</v>
      </c>
      <c r="G13" s="384"/>
      <c r="H13" s="375" t="s">
        <v>578</v>
      </c>
      <c r="I13" s="375" t="s">
        <v>542</v>
      </c>
      <c r="J13" s="378">
        <v>43840</v>
      </c>
      <c r="K13" s="379" t="s">
        <v>576</v>
      </c>
      <c r="L13" s="375">
        <v>3</v>
      </c>
      <c r="M13" s="382">
        <v>43843</v>
      </c>
      <c r="N13" s="375" t="s">
        <v>575</v>
      </c>
      <c r="O13" s="375" t="s">
        <v>579</v>
      </c>
      <c r="P13" s="378">
        <v>43843</v>
      </c>
      <c r="Q13" s="380">
        <v>250</v>
      </c>
      <c r="R13" s="381">
        <f t="shared" si="0"/>
        <v>5000</v>
      </c>
    </row>
    <row r="14" spans="1:26" ht="14.25">
      <c r="A14" s="388" t="s">
        <v>497</v>
      </c>
      <c r="B14" s="375">
        <v>30</v>
      </c>
      <c r="C14" s="375" t="s">
        <v>538</v>
      </c>
      <c r="D14" s="375" t="s">
        <v>580</v>
      </c>
      <c r="E14" s="375" t="s">
        <v>540</v>
      </c>
      <c r="F14" s="375" t="s">
        <v>540</v>
      </c>
      <c r="H14" s="375" t="s">
        <v>581</v>
      </c>
      <c r="I14" s="375" t="s">
        <v>542</v>
      </c>
      <c r="J14" s="378">
        <v>43840</v>
      </c>
      <c r="K14" s="379" t="s">
        <v>561</v>
      </c>
      <c r="L14" s="375">
        <v>3</v>
      </c>
      <c r="M14" s="382">
        <v>43843</v>
      </c>
      <c r="N14" s="375" t="s">
        <v>575</v>
      </c>
      <c r="O14" s="375" t="s">
        <v>570</v>
      </c>
      <c r="P14" s="378">
        <v>43843</v>
      </c>
      <c r="Q14" s="389"/>
      <c r="R14" s="381">
        <v>34000</v>
      </c>
    </row>
    <row r="15" spans="1:26" ht="14.25">
      <c r="A15" s="374" t="s">
        <v>34</v>
      </c>
      <c r="B15" s="375">
        <v>5</v>
      </c>
      <c r="C15" s="375" t="s">
        <v>131</v>
      </c>
      <c r="D15" s="375" t="s">
        <v>582</v>
      </c>
      <c r="E15" s="375" t="s">
        <v>540</v>
      </c>
      <c r="F15" s="375" t="s">
        <v>540</v>
      </c>
      <c r="G15" s="384"/>
      <c r="H15" s="375" t="s">
        <v>547</v>
      </c>
      <c r="I15" s="375" t="s">
        <v>542</v>
      </c>
      <c r="J15" s="378">
        <v>43844</v>
      </c>
      <c r="K15" s="379" t="s">
        <v>579</v>
      </c>
      <c r="L15" s="375">
        <v>3</v>
      </c>
      <c r="M15" s="382">
        <v>43844</v>
      </c>
      <c r="N15" s="375" t="s">
        <v>583</v>
      </c>
      <c r="O15" s="375" t="s">
        <v>584</v>
      </c>
      <c r="P15" s="382">
        <v>43844</v>
      </c>
      <c r="Q15" s="380">
        <v>29</v>
      </c>
      <c r="R15" s="380">
        <f t="shared" ref="R15:R24" si="1">B15*Q15</f>
        <v>145</v>
      </c>
      <c r="S15" s="382">
        <v>43852</v>
      </c>
      <c r="T15" s="382">
        <v>43857</v>
      </c>
      <c r="U15" s="382">
        <v>43857</v>
      </c>
      <c r="V15" s="382">
        <v>43857</v>
      </c>
      <c r="W15" s="382">
        <v>43857</v>
      </c>
      <c r="X15" s="386" t="s">
        <v>564</v>
      </c>
      <c r="Y15" s="375">
        <v>300714</v>
      </c>
      <c r="Z15" s="382">
        <v>43857</v>
      </c>
    </row>
    <row r="16" spans="1:26" ht="14.25">
      <c r="A16" s="374" t="s">
        <v>34</v>
      </c>
      <c r="B16" s="375">
        <v>5</v>
      </c>
      <c r="C16" s="375" t="s">
        <v>131</v>
      </c>
      <c r="D16" s="375" t="s">
        <v>585</v>
      </c>
      <c r="E16" s="375" t="s">
        <v>540</v>
      </c>
      <c r="F16" s="375" t="s">
        <v>540</v>
      </c>
      <c r="G16" s="384"/>
      <c r="H16" s="375" t="s">
        <v>547</v>
      </c>
      <c r="I16" s="375" t="s">
        <v>542</v>
      </c>
      <c r="J16" s="378">
        <v>43844</v>
      </c>
      <c r="K16" s="379" t="s">
        <v>579</v>
      </c>
      <c r="L16" s="375">
        <v>3</v>
      </c>
      <c r="M16" s="382">
        <v>43844</v>
      </c>
      <c r="N16" s="375" t="s">
        <v>583</v>
      </c>
      <c r="O16" s="375" t="s">
        <v>584</v>
      </c>
      <c r="P16" s="382">
        <v>43844</v>
      </c>
      <c r="Q16" s="380">
        <v>38</v>
      </c>
      <c r="R16" s="380">
        <f t="shared" si="1"/>
        <v>190</v>
      </c>
      <c r="S16" s="382">
        <v>43852</v>
      </c>
      <c r="T16" s="382">
        <v>43857</v>
      </c>
      <c r="U16" s="382">
        <v>43857</v>
      </c>
      <c r="V16" s="382">
        <v>43857</v>
      </c>
      <c r="W16" s="382">
        <v>43857</v>
      </c>
      <c r="X16" s="386" t="s">
        <v>564</v>
      </c>
      <c r="Y16" s="375">
        <v>300714</v>
      </c>
      <c r="Z16" s="382">
        <v>43857</v>
      </c>
    </row>
    <row r="17" spans="1:27" ht="14.25">
      <c r="A17" s="374" t="s">
        <v>34</v>
      </c>
      <c r="B17" s="375">
        <v>5</v>
      </c>
      <c r="C17" s="375" t="s">
        <v>107</v>
      </c>
      <c r="D17" s="375" t="s">
        <v>586</v>
      </c>
      <c r="E17" s="375" t="s">
        <v>540</v>
      </c>
      <c r="F17" s="375" t="s">
        <v>540</v>
      </c>
      <c r="G17" s="384"/>
      <c r="H17" s="375" t="s">
        <v>547</v>
      </c>
      <c r="I17" s="375" t="s">
        <v>542</v>
      </c>
      <c r="J17" s="378">
        <v>43844</v>
      </c>
      <c r="K17" s="379" t="s">
        <v>579</v>
      </c>
      <c r="L17" s="375">
        <v>3</v>
      </c>
      <c r="M17" s="382">
        <v>43844</v>
      </c>
      <c r="N17" s="375" t="s">
        <v>583</v>
      </c>
      <c r="O17" s="375" t="s">
        <v>584</v>
      </c>
      <c r="P17" s="382">
        <v>43844</v>
      </c>
      <c r="Q17" s="380">
        <v>450</v>
      </c>
      <c r="R17" s="380">
        <f t="shared" si="1"/>
        <v>2250</v>
      </c>
      <c r="S17" s="382">
        <v>43852</v>
      </c>
      <c r="T17" s="382">
        <v>43857</v>
      </c>
      <c r="U17" s="382">
        <v>43857</v>
      </c>
      <c r="V17" s="382">
        <v>43857</v>
      </c>
      <c r="W17" s="382">
        <v>43857</v>
      </c>
      <c r="X17" s="386" t="s">
        <v>564</v>
      </c>
      <c r="Y17" s="375">
        <v>300714</v>
      </c>
      <c r="Z17" s="382">
        <v>43857</v>
      </c>
    </row>
    <row r="18" spans="1:27" ht="14.25">
      <c r="A18" s="374" t="s">
        <v>34</v>
      </c>
      <c r="B18" s="375">
        <v>5</v>
      </c>
      <c r="C18" s="375" t="s">
        <v>148</v>
      </c>
      <c r="D18" s="375" t="s">
        <v>587</v>
      </c>
      <c r="E18" s="375" t="s">
        <v>540</v>
      </c>
      <c r="F18" s="375" t="s">
        <v>540</v>
      </c>
      <c r="G18" s="384"/>
      <c r="H18" s="375" t="s">
        <v>547</v>
      </c>
      <c r="I18" s="375" t="s">
        <v>542</v>
      </c>
      <c r="J18" s="378">
        <v>43844</v>
      </c>
      <c r="K18" s="379" t="s">
        <v>579</v>
      </c>
      <c r="L18" s="375">
        <v>3</v>
      </c>
      <c r="M18" s="382">
        <v>43844</v>
      </c>
      <c r="N18" s="375" t="s">
        <v>588</v>
      </c>
      <c r="O18" s="375" t="s">
        <v>589</v>
      </c>
      <c r="P18" s="382">
        <v>43844</v>
      </c>
      <c r="Q18" s="380">
        <v>95</v>
      </c>
      <c r="R18" s="380">
        <f t="shared" si="1"/>
        <v>475</v>
      </c>
      <c r="S18" s="382">
        <v>43854</v>
      </c>
      <c r="T18" s="382">
        <v>43854</v>
      </c>
      <c r="U18" s="382">
        <v>43854</v>
      </c>
      <c r="V18" s="382">
        <v>43854</v>
      </c>
      <c r="W18" s="382">
        <v>43854</v>
      </c>
      <c r="X18" s="386" t="s">
        <v>561</v>
      </c>
      <c r="Y18" s="375">
        <v>236256</v>
      </c>
      <c r="Z18" s="382">
        <v>43854</v>
      </c>
    </row>
    <row r="19" spans="1:27" ht="14.25">
      <c r="A19" s="374" t="s">
        <v>34</v>
      </c>
      <c r="B19" s="375">
        <v>5</v>
      </c>
      <c r="C19" s="375" t="s">
        <v>148</v>
      </c>
      <c r="D19" s="375" t="s">
        <v>590</v>
      </c>
      <c r="E19" s="375" t="s">
        <v>540</v>
      </c>
      <c r="F19" s="375" t="s">
        <v>540</v>
      </c>
      <c r="G19" s="384"/>
      <c r="H19" s="375" t="s">
        <v>547</v>
      </c>
      <c r="I19" s="375" t="s">
        <v>542</v>
      </c>
      <c r="J19" s="378">
        <v>43844</v>
      </c>
      <c r="K19" s="379" t="s">
        <v>579</v>
      </c>
      <c r="L19" s="375">
        <v>3</v>
      </c>
      <c r="M19" s="382">
        <v>43844</v>
      </c>
      <c r="N19" s="375" t="s">
        <v>588</v>
      </c>
      <c r="O19" s="375" t="s">
        <v>589</v>
      </c>
      <c r="P19" s="382">
        <v>43844</v>
      </c>
      <c r="Q19" s="380">
        <v>95</v>
      </c>
      <c r="R19" s="380">
        <f t="shared" si="1"/>
        <v>475</v>
      </c>
      <c r="S19" s="382">
        <v>43854</v>
      </c>
      <c r="T19" s="382">
        <v>43854</v>
      </c>
      <c r="U19" s="382">
        <v>43854</v>
      </c>
      <c r="V19" s="382">
        <v>43854</v>
      </c>
      <c r="W19" s="382">
        <v>43854</v>
      </c>
      <c r="X19" s="386" t="s">
        <v>561</v>
      </c>
      <c r="Y19" s="375">
        <v>236256</v>
      </c>
      <c r="Z19" s="382">
        <v>43854</v>
      </c>
    </row>
    <row r="20" spans="1:27" ht="14.25">
      <c r="A20" s="374" t="s">
        <v>34</v>
      </c>
      <c r="B20" s="375">
        <v>5</v>
      </c>
      <c r="C20" s="375" t="s">
        <v>131</v>
      </c>
      <c r="D20" s="375" t="s">
        <v>591</v>
      </c>
      <c r="E20" s="375" t="s">
        <v>540</v>
      </c>
      <c r="F20" s="375" t="s">
        <v>540</v>
      </c>
      <c r="G20" s="384"/>
      <c r="H20" s="375" t="s">
        <v>547</v>
      </c>
      <c r="I20" s="375" t="s">
        <v>542</v>
      </c>
      <c r="J20" s="378">
        <v>43844</v>
      </c>
      <c r="K20" s="379" t="s">
        <v>579</v>
      </c>
      <c r="L20" s="375">
        <v>3</v>
      </c>
      <c r="M20" s="382">
        <v>43844</v>
      </c>
      <c r="N20" s="375" t="s">
        <v>592</v>
      </c>
      <c r="O20" s="375" t="s">
        <v>593</v>
      </c>
      <c r="P20" s="382">
        <v>43844</v>
      </c>
      <c r="Q20" s="380">
        <v>125</v>
      </c>
      <c r="R20" s="380">
        <f t="shared" si="1"/>
        <v>625</v>
      </c>
      <c r="S20" s="382">
        <v>43852</v>
      </c>
      <c r="T20" s="382">
        <v>43857</v>
      </c>
      <c r="U20" s="382">
        <v>43857</v>
      </c>
      <c r="V20" s="382">
        <v>43857</v>
      </c>
      <c r="W20" s="382">
        <v>43857</v>
      </c>
      <c r="X20" s="386" t="s">
        <v>576</v>
      </c>
      <c r="Y20" s="375">
        <v>132079</v>
      </c>
      <c r="Z20" s="382">
        <v>43852</v>
      </c>
    </row>
    <row r="21" spans="1:27" ht="14.25">
      <c r="A21" s="374" t="s">
        <v>34</v>
      </c>
      <c r="B21" s="375">
        <v>2</v>
      </c>
      <c r="C21" s="375" t="s">
        <v>131</v>
      </c>
      <c r="D21" s="375" t="s">
        <v>594</v>
      </c>
      <c r="E21" s="375" t="s">
        <v>540</v>
      </c>
      <c r="F21" s="375" t="s">
        <v>540</v>
      </c>
      <c r="G21" s="384"/>
      <c r="H21" s="375" t="s">
        <v>547</v>
      </c>
      <c r="I21" s="375" t="s">
        <v>542</v>
      </c>
      <c r="J21" s="378">
        <v>43844</v>
      </c>
      <c r="K21" s="379" t="s">
        <v>579</v>
      </c>
      <c r="L21" s="375">
        <v>3</v>
      </c>
      <c r="M21" s="382">
        <v>43844</v>
      </c>
      <c r="N21" s="375" t="s">
        <v>592</v>
      </c>
      <c r="O21" s="375" t="s">
        <v>593</v>
      </c>
      <c r="P21" s="382">
        <v>43844</v>
      </c>
      <c r="Q21" s="380">
        <v>90</v>
      </c>
      <c r="R21" s="380">
        <f t="shared" si="1"/>
        <v>180</v>
      </c>
      <c r="S21" s="382">
        <v>43852</v>
      </c>
      <c r="T21" s="382">
        <v>43857</v>
      </c>
      <c r="U21" s="382">
        <v>43857</v>
      </c>
      <c r="V21" s="382">
        <v>43857</v>
      </c>
      <c r="W21" s="382">
        <v>43857</v>
      </c>
      <c r="X21" s="386" t="s">
        <v>576</v>
      </c>
      <c r="Y21" s="375">
        <v>132079</v>
      </c>
      <c r="Z21" s="382">
        <v>43852</v>
      </c>
    </row>
    <row r="22" spans="1:27" ht="14.25">
      <c r="A22" s="374" t="s">
        <v>34</v>
      </c>
      <c r="B22" s="375">
        <v>100</v>
      </c>
      <c r="C22" s="375" t="s">
        <v>148</v>
      </c>
      <c r="D22" s="375" t="s">
        <v>595</v>
      </c>
      <c r="E22" s="375" t="s">
        <v>540</v>
      </c>
      <c r="F22" s="375" t="s">
        <v>540</v>
      </c>
      <c r="G22" s="384"/>
      <c r="H22" s="375" t="s">
        <v>547</v>
      </c>
      <c r="I22" s="375" t="s">
        <v>542</v>
      </c>
      <c r="J22" s="378">
        <v>43844</v>
      </c>
      <c r="K22" s="379" t="s">
        <v>579</v>
      </c>
      <c r="L22" s="375">
        <v>3</v>
      </c>
      <c r="M22" s="382">
        <v>43844</v>
      </c>
      <c r="N22" s="375" t="s">
        <v>592</v>
      </c>
      <c r="O22" s="375" t="s">
        <v>593</v>
      </c>
      <c r="P22" s="382">
        <v>43844</v>
      </c>
      <c r="Q22" s="380">
        <v>118</v>
      </c>
      <c r="R22" s="380">
        <f t="shared" si="1"/>
        <v>11800</v>
      </c>
      <c r="S22" s="382">
        <v>43852</v>
      </c>
      <c r="T22" s="382">
        <v>43857</v>
      </c>
      <c r="U22" s="382">
        <v>43857</v>
      </c>
      <c r="V22" s="382">
        <v>43857</v>
      </c>
      <c r="W22" s="382">
        <v>43857</v>
      </c>
      <c r="X22" s="386" t="s">
        <v>576</v>
      </c>
      <c r="Y22" s="375">
        <v>132079</v>
      </c>
      <c r="Z22" s="382">
        <v>43852</v>
      </c>
    </row>
    <row r="23" spans="1:27" ht="14.25">
      <c r="A23" s="374" t="s">
        <v>34</v>
      </c>
      <c r="B23" s="375">
        <v>100</v>
      </c>
      <c r="C23" s="375" t="s">
        <v>148</v>
      </c>
      <c r="D23" s="375" t="s">
        <v>596</v>
      </c>
      <c r="E23" s="375" t="s">
        <v>540</v>
      </c>
      <c r="F23" s="375" t="s">
        <v>540</v>
      </c>
      <c r="G23" s="384"/>
      <c r="H23" s="375" t="s">
        <v>547</v>
      </c>
      <c r="I23" s="375" t="s">
        <v>542</v>
      </c>
      <c r="J23" s="378">
        <v>43844</v>
      </c>
      <c r="K23" s="379" t="s">
        <v>579</v>
      </c>
      <c r="L23" s="375">
        <v>3</v>
      </c>
      <c r="M23" s="382">
        <v>43844</v>
      </c>
      <c r="N23" s="375" t="s">
        <v>592</v>
      </c>
      <c r="O23" s="375" t="s">
        <v>593</v>
      </c>
      <c r="P23" s="382">
        <v>43844</v>
      </c>
      <c r="Q23" s="380">
        <v>90</v>
      </c>
      <c r="R23" s="380">
        <f t="shared" si="1"/>
        <v>9000</v>
      </c>
      <c r="S23" s="382">
        <v>43852</v>
      </c>
      <c r="T23" s="382">
        <v>43857</v>
      </c>
      <c r="U23" s="382">
        <v>43857</v>
      </c>
      <c r="V23" s="382">
        <v>43857</v>
      </c>
      <c r="W23" s="382">
        <v>43857</v>
      </c>
      <c r="X23" s="386" t="s">
        <v>576</v>
      </c>
      <c r="Y23" s="375">
        <v>132079</v>
      </c>
      <c r="Z23" s="382">
        <v>43852</v>
      </c>
    </row>
    <row r="24" spans="1:27" ht="38.25">
      <c r="A24" s="388" t="s">
        <v>496</v>
      </c>
      <c r="B24" s="375">
        <v>40</v>
      </c>
      <c r="C24" s="375" t="s">
        <v>538</v>
      </c>
      <c r="D24" s="375" t="s">
        <v>597</v>
      </c>
      <c r="E24" s="375" t="s">
        <v>540</v>
      </c>
      <c r="F24" s="375" t="s">
        <v>540</v>
      </c>
      <c r="G24" s="384"/>
      <c r="H24" s="375" t="s">
        <v>598</v>
      </c>
      <c r="I24" s="375" t="s">
        <v>542</v>
      </c>
      <c r="J24" s="382">
        <v>43852</v>
      </c>
      <c r="K24" s="379" t="s">
        <v>584</v>
      </c>
      <c r="L24" s="375">
        <v>3</v>
      </c>
      <c r="M24" s="382">
        <v>43852</v>
      </c>
      <c r="N24" s="375" t="s">
        <v>599</v>
      </c>
      <c r="O24" s="375" t="s">
        <v>600</v>
      </c>
      <c r="P24" s="382">
        <v>43852</v>
      </c>
      <c r="Q24" s="380">
        <f>287.5+150</f>
        <v>437.5</v>
      </c>
      <c r="R24" s="380">
        <f t="shared" si="1"/>
        <v>17500</v>
      </c>
    </row>
    <row r="25" spans="1:27" ht="38.25">
      <c r="A25" s="67" t="s">
        <v>496</v>
      </c>
      <c r="B25" s="375">
        <v>35</v>
      </c>
      <c r="C25" s="375" t="s">
        <v>538</v>
      </c>
      <c r="D25" s="375" t="s">
        <v>601</v>
      </c>
      <c r="E25" s="375" t="s">
        <v>540</v>
      </c>
      <c r="F25" s="375" t="s">
        <v>540</v>
      </c>
      <c r="G25" s="384"/>
      <c r="H25" s="375" t="s">
        <v>602</v>
      </c>
      <c r="I25" s="375" t="s">
        <v>542</v>
      </c>
      <c r="J25" s="382">
        <v>43852</v>
      </c>
      <c r="K25" s="379" t="s">
        <v>589</v>
      </c>
      <c r="L25" s="375">
        <v>3</v>
      </c>
      <c r="M25" s="382">
        <v>43852</v>
      </c>
      <c r="N25" s="375" t="s">
        <v>603</v>
      </c>
      <c r="O25" s="375" t="s">
        <v>604</v>
      </c>
      <c r="P25" s="382">
        <v>43852</v>
      </c>
      <c r="Q25" s="380">
        <f>130+130+330+330</f>
        <v>920</v>
      </c>
      <c r="R25" s="380">
        <f>(Q25*B25)+(590*B25)</f>
        <v>52850</v>
      </c>
    </row>
    <row r="26" spans="1:27" ht="38.25">
      <c r="A26" s="44" t="s">
        <v>498</v>
      </c>
      <c r="B26" s="375">
        <v>12</v>
      </c>
      <c r="C26" s="375" t="s">
        <v>148</v>
      </c>
      <c r="D26" s="375" t="s">
        <v>605</v>
      </c>
      <c r="E26" s="375" t="s">
        <v>540</v>
      </c>
      <c r="F26" s="375" t="s">
        <v>540</v>
      </c>
      <c r="G26" s="384"/>
      <c r="H26" s="375" t="s">
        <v>606</v>
      </c>
      <c r="I26" s="375" t="s">
        <v>542</v>
      </c>
      <c r="J26" s="382">
        <v>43850</v>
      </c>
      <c r="K26" s="379" t="s">
        <v>593</v>
      </c>
      <c r="L26" s="375">
        <v>3</v>
      </c>
      <c r="M26" s="382">
        <v>43850</v>
      </c>
      <c r="N26" s="375" t="s">
        <v>607</v>
      </c>
      <c r="O26" s="375" t="s">
        <v>608</v>
      </c>
      <c r="P26" s="382">
        <v>43850</v>
      </c>
      <c r="Q26" s="380">
        <v>881</v>
      </c>
      <c r="R26" s="380">
        <f t="shared" ref="R26:R33" si="2">B26*Q26</f>
        <v>10572</v>
      </c>
      <c r="S26" s="382">
        <v>43899</v>
      </c>
      <c r="T26" s="382">
        <v>43907</v>
      </c>
      <c r="U26" s="382">
        <v>43907</v>
      </c>
      <c r="V26" s="382">
        <v>43907</v>
      </c>
      <c r="W26" s="382">
        <v>43907</v>
      </c>
      <c r="X26" s="375" t="s">
        <v>609</v>
      </c>
      <c r="Y26" s="375">
        <v>115479</v>
      </c>
      <c r="Z26" s="382">
        <v>43907</v>
      </c>
      <c r="AA26" s="375" t="s">
        <v>494</v>
      </c>
    </row>
    <row r="27" spans="1:27" ht="38.25">
      <c r="A27" s="44" t="s">
        <v>496</v>
      </c>
      <c r="B27" s="375">
        <v>30</v>
      </c>
      <c r="C27" s="375" t="s">
        <v>538</v>
      </c>
      <c r="D27" s="375" t="s">
        <v>577</v>
      </c>
      <c r="E27" s="375" t="s">
        <v>540</v>
      </c>
      <c r="F27" s="375" t="s">
        <v>540</v>
      </c>
      <c r="G27" s="384"/>
      <c r="H27" s="375" t="s">
        <v>610</v>
      </c>
      <c r="I27" s="375" t="s">
        <v>542</v>
      </c>
      <c r="J27" s="382">
        <v>43857</v>
      </c>
      <c r="K27" s="379" t="s">
        <v>611</v>
      </c>
      <c r="L27" s="375">
        <v>3</v>
      </c>
      <c r="M27" s="382">
        <v>43857</v>
      </c>
      <c r="N27" s="375" t="s">
        <v>612</v>
      </c>
      <c r="O27" s="375" t="s">
        <v>611</v>
      </c>
      <c r="P27" s="382">
        <v>43857</v>
      </c>
      <c r="Q27" s="380">
        <v>350</v>
      </c>
      <c r="R27" s="380">
        <f t="shared" si="2"/>
        <v>10500</v>
      </c>
      <c r="S27" s="382"/>
      <c r="T27" s="382"/>
      <c r="U27" s="382"/>
      <c r="V27" s="382"/>
      <c r="W27" s="382"/>
      <c r="X27" s="375"/>
      <c r="Y27" s="375"/>
      <c r="Z27" s="382"/>
      <c r="AA27" s="375"/>
    </row>
    <row r="28" spans="1:27" ht="14.25">
      <c r="A28" s="374" t="s">
        <v>545</v>
      </c>
      <c r="B28" s="375">
        <v>10</v>
      </c>
      <c r="C28" s="375" t="s">
        <v>148</v>
      </c>
      <c r="D28" s="375" t="s">
        <v>613</v>
      </c>
      <c r="E28" s="375" t="s">
        <v>540</v>
      </c>
      <c r="F28" s="375" t="s">
        <v>540</v>
      </c>
      <c r="G28" s="384"/>
      <c r="H28" s="375" t="s">
        <v>614</v>
      </c>
      <c r="I28" s="375" t="s">
        <v>542</v>
      </c>
      <c r="J28" s="382">
        <v>43857</v>
      </c>
      <c r="K28" s="379" t="s">
        <v>604</v>
      </c>
      <c r="L28" s="375">
        <v>1</v>
      </c>
      <c r="M28" s="382">
        <v>43857</v>
      </c>
      <c r="N28" s="375" t="s">
        <v>549</v>
      </c>
      <c r="O28" s="375" t="s">
        <v>615</v>
      </c>
      <c r="P28" s="382">
        <v>43857</v>
      </c>
      <c r="Q28" s="380">
        <v>173.88</v>
      </c>
      <c r="R28" s="380">
        <f t="shared" si="2"/>
        <v>1738.8</v>
      </c>
    </row>
    <row r="29" spans="1:27" ht="14.25">
      <c r="A29" s="374" t="s">
        <v>34</v>
      </c>
      <c r="B29" s="375">
        <v>20</v>
      </c>
      <c r="C29" s="375" t="s">
        <v>107</v>
      </c>
      <c r="D29" s="375" t="s">
        <v>616</v>
      </c>
      <c r="E29" s="375" t="s">
        <v>540</v>
      </c>
      <c r="F29" s="375" t="s">
        <v>540</v>
      </c>
      <c r="G29" s="384"/>
      <c r="H29" s="375" t="s">
        <v>617</v>
      </c>
      <c r="I29" s="375" t="s">
        <v>542</v>
      </c>
      <c r="J29" s="382">
        <v>43857</v>
      </c>
      <c r="K29" s="379" t="s">
        <v>608</v>
      </c>
      <c r="L29" s="375">
        <v>3</v>
      </c>
      <c r="M29" s="382">
        <v>43859</v>
      </c>
      <c r="N29" s="375" t="s">
        <v>583</v>
      </c>
      <c r="O29" s="375" t="s">
        <v>618</v>
      </c>
      <c r="P29" s="382">
        <v>43859</v>
      </c>
      <c r="Q29" s="380">
        <v>29</v>
      </c>
      <c r="R29" s="380">
        <f t="shared" si="2"/>
        <v>580</v>
      </c>
    </row>
    <row r="30" spans="1:27" ht="14.25">
      <c r="A30" s="374" t="s">
        <v>34</v>
      </c>
      <c r="B30" s="375">
        <v>3</v>
      </c>
      <c r="C30" s="375" t="s">
        <v>131</v>
      </c>
      <c r="D30" s="375" t="s">
        <v>619</v>
      </c>
      <c r="E30" s="375" t="s">
        <v>540</v>
      </c>
      <c r="F30" s="375" t="s">
        <v>540</v>
      </c>
      <c r="G30" s="384"/>
      <c r="H30" s="375" t="s">
        <v>620</v>
      </c>
      <c r="I30" s="375" t="s">
        <v>542</v>
      </c>
      <c r="J30" s="382">
        <v>43859</v>
      </c>
      <c r="K30" s="379" t="s">
        <v>621</v>
      </c>
      <c r="L30" s="375">
        <v>3</v>
      </c>
      <c r="M30" s="382">
        <v>43859</v>
      </c>
      <c r="N30" s="375" t="s">
        <v>592</v>
      </c>
      <c r="O30" s="375" t="s">
        <v>622</v>
      </c>
      <c r="P30" s="382">
        <v>43859</v>
      </c>
      <c r="Q30" s="380">
        <v>96</v>
      </c>
      <c r="R30" s="396">
        <f t="shared" si="2"/>
        <v>288</v>
      </c>
    </row>
    <row r="31" spans="1:27" ht="25.5">
      <c r="A31" s="44" t="s">
        <v>34</v>
      </c>
      <c r="B31" s="375">
        <v>1</v>
      </c>
      <c r="C31" s="375" t="s">
        <v>148</v>
      </c>
      <c r="D31" s="375" t="s">
        <v>623</v>
      </c>
      <c r="E31" s="375" t="s">
        <v>540</v>
      </c>
      <c r="F31" s="375" t="s">
        <v>540</v>
      </c>
      <c r="G31" s="384"/>
      <c r="H31" s="375" t="s">
        <v>624</v>
      </c>
      <c r="I31" s="375" t="s">
        <v>542</v>
      </c>
      <c r="J31" s="382">
        <v>43858</v>
      </c>
      <c r="K31" s="379" t="s">
        <v>615</v>
      </c>
      <c r="L31" s="375">
        <v>3</v>
      </c>
      <c r="M31" s="382">
        <v>43860</v>
      </c>
      <c r="N31" s="375" t="s">
        <v>625</v>
      </c>
      <c r="O31" s="375" t="s">
        <v>621</v>
      </c>
      <c r="P31" s="382">
        <v>43860</v>
      </c>
      <c r="Q31" s="380">
        <v>700</v>
      </c>
      <c r="R31" s="396">
        <f t="shared" si="2"/>
        <v>700</v>
      </c>
      <c r="S31" s="382">
        <v>43889</v>
      </c>
      <c r="T31" s="382">
        <v>43896</v>
      </c>
      <c r="U31" s="382">
        <v>43896</v>
      </c>
      <c r="V31" s="382">
        <v>43896</v>
      </c>
      <c r="W31" s="382">
        <v>43896</v>
      </c>
      <c r="X31" s="375" t="s">
        <v>626</v>
      </c>
      <c r="Y31" s="375">
        <v>7407</v>
      </c>
      <c r="Z31" s="382">
        <v>43896</v>
      </c>
      <c r="AA31" s="375" t="s">
        <v>627</v>
      </c>
    </row>
    <row r="32" spans="1:27" ht="25.5">
      <c r="A32" s="44" t="s">
        <v>34</v>
      </c>
      <c r="B32" s="375">
        <v>1</v>
      </c>
      <c r="C32" s="375" t="s">
        <v>148</v>
      </c>
      <c r="D32" s="375" t="s">
        <v>628</v>
      </c>
      <c r="E32" s="375" t="s">
        <v>540</v>
      </c>
      <c r="F32" s="375" t="s">
        <v>540</v>
      </c>
      <c r="G32" s="384"/>
      <c r="H32" s="375" t="s">
        <v>624</v>
      </c>
      <c r="I32" s="375" t="s">
        <v>542</v>
      </c>
      <c r="J32" s="382">
        <v>43858</v>
      </c>
      <c r="K32" s="379" t="s">
        <v>615</v>
      </c>
      <c r="L32" s="375">
        <v>3</v>
      </c>
      <c r="M32" s="382">
        <v>43860</v>
      </c>
      <c r="N32" s="375" t="s">
        <v>625</v>
      </c>
      <c r="O32" s="375" t="s">
        <v>621</v>
      </c>
      <c r="P32" s="382">
        <v>43860</v>
      </c>
      <c r="Q32" s="380">
        <v>95</v>
      </c>
      <c r="R32" s="396">
        <f t="shared" si="2"/>
        <v>95</v>
      </c>
      <c r="S32" s="382">
        <v>43889</v>
      </c>
      <c r="T32" s="382">
        <v>43896</v>
      </c>
      <c r="U32" s="382">
        <v>43896</v>
      </c>
      <c r="V32" s="382">
        <v>43896</v>
      </c>
      <c r="W32" s="382">
        <v>43896</v>
      </c>
      <c r="X32" s="375" t="s">
        <v>626</v>
      </c>
      <c r="Y32" s="375">
        <v>7407</v>
      </c>
      <c r="Z32" s="382">
        <v>43896</v>
      </c>
      <c r="AA32" s="375" t="s">
        <v>627</v>
      </c>
    </row>
    <row r="33" spans="1:35" ht="14.25">
      <c r="A33" s="67" t="s">
        <v>497</v>
      </c>
      <c r="B33" s="375">
        <v>36</v>
      </c>
      <c r="C33" s="375" t="s">
        <v>538</v>
      </c>
      <c r="D33" s="375" t="s">
        <v>629</v>
      </c>
      <c r="E33" s="375" t="s">
        <v>540</v>
      </c>
      <c r="F33" s="375" t="s">
        <v>540</v>
      </c>
      <c r="G33" s="384"/>
      <c r="H33" s="375" t="s">
        <v>630</v>
      </c>
      <c r="I33" s="375" t="s">
        <v>542</v>
      </c>
      <c r="J33" s="382">
        <v>43860</v>
      </c>
      <c r="K33" s="379" t="s">
        <v>631</v>
      </c>
      <c r="L33" s="375">
        <v>3</v>
      </c>
      <c r="M33" s="382">
        <v>43860</v>
      </c>
      <c r="N33" s="375" t="s">
        <v>544</v>
      </c>
      <c r="O33" s="375" t="s">
        <v>632</v>
      </c>
      <c r="P33" s="382">
        <v>43860</v>
      </c>
      <c r="Q33" s="380">
        <v>125</v>
      </c>
      <c r="R33" s="396">
        <f t="shared" si="2"/>
        <v>4500</v>
      </c>
    </row>
    <row r="34" spans="1:35" ht="14.25">
      <c r="A34" s="67" t="s">
        <v>497</v>
      </c>
      <c r="B34" s="397">
        <v>18</v>
      </c>
      <c r="C34" s="397" t="s">
        <v>538</v>
      </c>
      <c r="D34" s="397" t="s">
        <v>629</v>
      </c>
      <c r="E34" s="397" t="s">
        <v>540</v>
      </c>
      <c r="F34" s="397" t="s">
        <v>540</v>
      </c>
      <c r="G34" s="398"/>
      <c r="H34" s="397" t="s">
        <v>633</v>
      </c>
      <c r="I34" s="397" t="s">
        <v>542</v>
      </c>
      <c r="J34" s="399">
        <v>43861</v>
      </c>
      <c r="K34" s="400" t="s">
        <v>634</v>
      </c>
      <c r="L34" s="397">
        <v>3</v>
      </c>
      <c r="M34" s="399">
        <v>43861</v>
      </c>
      <c r="N34" s="397" t="s">
        <v>544</v>
      </c>
      <c r="O34" s="397" t="s">
        <v>635</v>
      </c>
      <c r="P34" s="401">
        <v>43861</v>
      </c>
      <c r="Q34" s="402"/>
      <c r="R34" s="403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4"/>
    </row>
    <row r="35" spans="1:35" ht="14.25">
      <c r="A35" s="67" t="s">
        <v>497</v>
      </c>
      <c r="B35" s="397">
        <v>18</v>
      </c>
      <c r="C35" s="397" t="s">
        <v>538</v>
      </c>
      <c r="D35" s="397" t="s">
        <v>636</v>
      </c>
      <c r="E35" s="397" t="s">
        <v>540</v>
      </c>
      <c r="F35" s="397" t="s">
        <v>540</v>
      </c>
      <c r="G35" s="398"/>
      <c r="H35" s="397" t="s">
        <v>633</v>
      </c>
      <c r="I35" s="397" t="s">
        <v>542</v>
      </c>
      <c r="J35" s="399">
        <v>43861</v>
      </c>
      <c r="K35" s="400" t="s">
        <v>634</v>
      </c>
      <c r="L35" s="397">
        <v>3</v>
      </c>
      <c r="M35" s="399">
        <v>43861</v>
      </c>
      <c r="N35" s="397" t="s">
        <v>544</v>
      </c>
      <c r="O35" s="397" t="s">
        <v>635</v>
      </c>
      <c r="P35" s="401">
        <v>43861</v>
      </c>
      <c r="Q35" s="402"/>
      <c r="R35" s="403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4"/>
      <c r="AI35" s="404"/>
    </row>
    <row r="36" spans="1:35" ht="14.25">
      <c r="A36" s="67" t="s">
        <v>497</v>
      </c>
      <c r="B36" s="375">
        <v>20</v>
      </c>
      <c r="C36" s="375" t="s">
        <v>538</v>
      </c>
      <c r="D36" s="375" t="s">
        <v>637</v>
      </c>
      <c r="E36" s="375" t="s">
        <v>540</v>
      </c>
      <c r="F36" s="375" t="s">
        <v>540</v>
      </c>
      <c r="G36" s="384"/>
      <c r="H36" s="375" t="s">
        <v>638</v>
      </c>
      <c r="I36" s="375" t="s">
        <v>542</v>
      </c>
      <c r="J36" s="382">
        <v>43865</v>
      </c>
      <c r="K36" s="379" t="s">
        <v>639</v>
      </c>
      <c r="L36" s="375">
        <v>3</v>
      </c>
      <c r="M36" s="382">
        <v>43866</v>
      </c>
      <c r="N36" s="375" t="s">
        <v>640</v>
      </c>
      <c r="O36" s="375" t="s">
        <v>641</v>
      </c>
      <c r="P36" s="382">
        <v>43866</v>
      </c>
      <c r="Q36" s="380">
        <v>500</v>
      </c>
      <c r="R36" s="380">
        <f t="shared" ref="R36:R56" si="3">B36*Q36</f>
        <v>10000</v>
      </c>
    </row>
    <row r="37" spans="1:35" ht="14.25">
      <c r="A37" s="67" t="s">
        <v>502</v>
      </c>
      <c r="B37" s="390">
        <v>1</v>
      </c>
      <c r="C37" s="390" t="s">
        <v>234</v>
      </c>
      <c r="D37" s="390" t="s">
        <v>642</v>
      </c>
      <c r="E37" s="390" t="s">
        <v>540</v>
      </c>
      <c r="F37" s="390" t="s">
        <v>540</v>
      </c>
      <c r="G37" s="391"/>
      <c r="H37" s="390" t="s">
        <v>643</v>
      </c>
      <c r="I37" s="390" t="s">
        <v>542</v>
      </c>
      <c r="J37" s="392">
        <v>43850</v>
      </c>
      <c r="K37" s="393" t="s">
        <v>644</v>
      </c>
      <c r="L37" s="390">
        <v>3</v>
      </c>
      <c r="M37" s="392">
        <v>43865</v>
      </c>
      <c r="N37" s="390" t="s">
        <v>645</v>
      </c>
      <c r="O37" s="390" t="s">
        <v>646</v>
      </c>
      <c r="P37" s="392">
        <v>43865</v>
      </c>
      <c r="Q37" s="394">
        <v>11500</v>
      </c>
      <c r="R37" s="394">
        <f t="shared" si="3"/>
        <v>11500</v>
      </c>
      <c r="S37" s="395"/>
      <c r="T37" s="395"/>
      <c r="U37" s="395"/>
      <c r="V37" s="395"/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</row>
    <row r="38" spans="1:35" ht="14.25">
      <c r="A38" s="67" t="s">
        <v>502</v>
      </c>
      <c r="B38" s="390">
        <v>1</v>
      </c>
      <c r="C38" s="390" t="s">
        <v>234</v>
      </c>
      <c r="D38" s="390" t="s">
        <v>647</v>
      </c>
      <c r="E38" s="390" t="s">
        <v>540</v>
      </c>
      <c r="F38" s="390" t="s">
        <v>540</v>
      </c>
      <c r="G38" s="391"/>
      <c r="H38" s="390" t="s">
        <v>643</v>
      </c>
      <c r="I38" s="390" t="s">
        <v>542</v>
      </c>
      <c r="J38" s="392">
        <v>43850</v>
      </c>
      <c r="K38" s="393" t="s">
        <v>644</v>
      </c>
      <c r="L38" s="390">
        <v>3</v>
      </c>
      <c r="M38" s="392">
        <v>43865</v>
      </c>
      <c r="N38" s="390" t="s">
        <v>645</v>
      </c>
      <c r="O38" s="390" t="s">
        <v>646</v>
      </c>
      <c r="P38" s="392">
        <v>43865</v>
      </c>
      <c r="Q38" s="394">
        <v>6400</v>
      </c>
      <c r="R38" s="394">
        <f t="shared" si="3"/>
        <v>6400</v>
      </c>
      <c r="S38" s="395"/>
      <c r="T38" s="395"/>
      <c r="U38" s="395"/>
      <c r="V38" s="395"/>
      <c r="W38" s="395"/>
      <c r="X38" s="395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</row>
    <row r="39" spans="1:35" ht="38.25">
      <c r="A39" s="405" t="s">
        <v>498</v>
      </c>
      <c r="B39" s="375">
        <v>35</v>
      </c>
      <c r="C39" s="375" t="s">
        <v>148</v>
      </c>
      <c r="D39" s="375" t="s">
        <v>648</v>
      </c>
      <c r="E39" s="375" t="s">
        <v>540</v>
      </c>
      <c r="F39" s="375" t="s">
        <v>540</v>
      </c>
      <c r="G39" s="384"/>
      <c r="H39" s="375" t="s">
        <v>649</v>
      </c>
      <c r="I39" s="375" t="s">
        <v>542</v>
      </c>
      <c r="J39" s="382">
        <v>43865</v>
      </c>
      <c r="K39" s="379" t="s">
        <v>650</v>
      </c>
      <c r="L39" s="375">
        <v>3</v>
      </c>
      <c r="M39" s="382">
        <v>43865</v>
      </c>
      <c r="N39" s="375" t="s">
        <v>651</v>
      </c>
      <c r="O39" s="375" t="s">
        <v>639</v>
      </c>
      <c r="P39" s="382">
        <v>43865</v>
      </c>
      <c r="Q39" s="380">
        <v>800</v>
      </c>
      <c r="R39" s="380">
        <f t="shared" si="3"/>
        <v>28000</v>
      </c>
    </row>
    <row r="40" spans="1:35" ht="14.25">
      <c r="A40" s="67" t="s">
        <v>502</v>
      </c>
      <c r="B40" s="390">
        <v>1</v>
      </c>
      <c r="C40" s="390" t="s">
        <v>234</v>
      </c>
      <c r="D40" s="390" t="s">
        <v>652</v>
      </c>
      <c r="E40" s="390" t="s">
        <v>540</v>
      </c>
      <c r="F40" s="390" t="s">
        <v>540</v>
      </c>
      <c r="G40" s="391"/>
      <c r="H40" s="390" t="s">
        <v>653</v>
      </c>
      <c r="I40" s="390" t="s">
        <v>542</v>
      </c>
      <c r="J40" s="392">
        <v>43859</v>
      </c>
      <c r="K40" s="393" t="s">
        <v>654</v>
      </c>
      <c r="L40" s="390">
        <v>3</v>
      </c>
      <c r="M40" s="392">
        <v>43865</v>
      </c>
      <c r="N40" s="375" t="s">
        <v>955</v>
      </c>
      <c r="O40" s="390" t="s">
        <v>644</v>
      </c>
      <c r="P40" s="392">
        <v>43865</v>
      </c>
      <c r="Q40" s="394">
        <v>4300</v>
      </c>
      <c r="R40" s="394">
        <f t="shared" si="3"/>
        <v>4300</v>
      </c>
      <c r="S40" s="394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</row>
    <row r="41" spans="1:35" ht="14.25">
      <c r="A41" s="44" t="s">
        <v>505</v>
      </c>
      <c r="B41" s="375">
        <v>1</v>
      </c>
      <c r="C41" s="375" t="s">
        <v>178</v>
      </c>
      <c r="D41" s="375" t="s">
        <v>655</v>
      </c>
      <c r="E41" s="375" t="s">
        <v>540</v>
      </c>
      <c r="F41" s="375" t="s">
        <v>540</v>
      </c>
      <c r="G41" s="384"/>
      <c r="H41" s="375" t="s">
        <v>656</v>
      </c>
      <c r="I41" s="375" t="s">
        <v>542</v>
      </c>
      <c r="J41" s="382">
        <v>43859</v>
      </c>
      <c r="K41" s="379" t="s">
        <v>622</v>
      </c>
      <c r="L41" s="375">
        <v>3</v>
      </c>
      <c r="M41" s="382">
        <v>43865</v>
      </c>
      <c r="N41" s="375" t="s">
        <v>657</v>
      </c>
      <c r="O41" s="375" t="s">
        <v>650</v>
      </c>
      <c r="P41" s="382">
        <v>43865</v>
      </c>
      <c r="Q41" s="380">
        <v>6500</v>
      </c>
      <c r="R41" s="380">
        <f t="shared" si="3"/>
        <v>6500</v>
      </c>
    </row>
    <row r="42" spans="1:35" ht="14.25">
      <c r="A42" s="44" t="s">
        <v>505</v>
      </c>
      <c r="B42" s="375">
        <v>1</v>
      </c>
      <c r="C42" s="375" t="s">
        <v>178</v>
      </c>
      <c r="D42" s="375" t="s">
        <v>658</v>
      </c>
      <c r="E42" s="375" t="s">
        <v>540</v>
      </c>
      <c r="F42" s="375" t="s">
        <v>540</v>
      </c>
      <c r="G42" s="384"/>
      <c r="H42" s="375" t="s">
        <v>656</v>
      </c>
      <c r="I42" s="375" t="s">
        <v>542</v>
      </c>
      <c r="J42" s="382">
        <v>43859</v>
      </c>
      <c r="K42" s="379" t="s">
        <v>622</v>
      </c>
      <c r="L42" s="375">
        <v>3</v>
      </c>
      <c r="M42" s="382">
        <v>43865</v>
      </c>
      <c r="N42" s="375" t="s">
        <v>657</v>
      </c>
      <c r="O42" s="375" t="s">
        <v>650</v>
      </c>
      <c r="P42" s="382">
        <v>43865</v>
      </c>
      <c r="Q42" s="380">
        <v>11500</v>
      </c>
      <c r="R42" s="380">
        <f t="shared" si="3"/>
        <v>11500</v>
      </c>
    </row>
    <row r="43" spans="1:35" ht="14.25">
      <c r="A43" s="67" t="s">
        <v>502</v>
      </c>
      <c r="B43" s="375">
        <v>1</v>
      </c>
      <c r="C43" s="375" t="s">
        <v>234</v>
      </c>
      <c r="D43" s="375" t="s">
        <v>659</v>
      </c>
      <c r="E43" s="375" t="s">
        <v>540</v>
      </c>
      <c r="F43" s="375" t="s">
        <v>540</v>
      </c>
      <c r="G43" s="384"/>
      <c r="H43" s="375" t="s">
        <v>653</v>
      </c>
      <c r="I43" s="375" t="s">
        <v>542</v>
      </c>
      <c r="J43" s="382">
        <v>43850</v>
      </c>
      <c r="K43" s="379" t="s">
        <v>660</v>
      </c>
      <c r="L43" s="375">
        <v>3</v>
      </c>
      <c r="M43" s="382">
        <v>43865</v>
      </c>
      <c r="N43" s="375" t="s">
        <v>661</v>
      </c>
      <c r="O43" s="375" t="s">
        <v>654</v>
      </c>
      <c r="P43" s="382">
        <v>43865</v>
      </c>
      <c r="Q43" s="380">
        <v>11500</v>
      </c>
      <c r="R43" s="380">
        <f t="shared" si="3"/>
        <v>11500</v>
      </c>
    </row>
    <row r="44" spans="1:35" ht="14.25">
      <c r="A44" s="67" t="s">
        <v>497</v>
      </c>
      <c r="B44" s="375">
        <v>18</v>
      </c>
      <c r="C44" s="375" t="s">
        <v>538</v>
      </c>
      <c r="D44" s="375" t="s">
        <v>629</v>
      </c>
      <c r="E44" s="375" t="s">
        <v>540</v>
      </c>
      <c r="F44" s="375" t="s">
        <v>540</v>
      </c>
      <c r="G44" s="384"/>
      <c r="H44" s="375" t="s">
        <v>633</v>
      </c>
      <c r="I44" s="375" t="s">
        <v>542</v>
      </c>
      <c r="J44" s="382">
        <v>43861</v>
      </c>
      <c r="K44" s="379" t="s">
        <v>634</v>
      </c>
      <c r="L44" s="375">
        <v>3</v>
      </c>
      <c r="M44" s="382">
        <v>43861</v>
      </c>
      <c r="N44" s="375" t="s">
        <v>544</v>
      </c>
      <c r="O44" s="375" t="s">
        <v>660</v>
      </c>
      <c r="P44" s="378">
        <v>43861</v>
      </c>
      <c r="Q44" s="406">
        <v>125</v>
      </c>
      <c r="R44" s="380">
        <f t="shared" si="3"/>
        <v>2250</v>
      </c>
    </row>
    <row r="45" spans="1:35" ht="14.25">
      <c r="A45" s="67" t="s">
        <v>497</v>
      </c>
      <c r="B45" s="375">
        <v>15</v>
      </c>
      <c r="C45" s="375" t="s">
        <v>538</v>
      </c>
      <c r="D45" s="375" t="s">
        <v>577</v>
      </c>
      <c r="E45" s="375" t="s">
        <v>540</v>
      </c>
      <c r="F45" s="375" t="s">
        <v>540</v>
      </c>
      <c r="G45" s="384"/>
      <c r="H45" s="375" t="s">
        <v>633</v>
      </c>
      <c r="I45" s="375" t="s">
        <v>542</v>
      </c>
      <c r="J45" s="382">
        <v>43861</v>
      </c>
      <c r="K45" s="379" t="s">
        <v>634</v>
      </c>
      <c r="L45" s="375">
        <v>3</v>
      </c>
      <c r="M45" s="382">
        <v>43861</v>
      </c>
      <c r="N45" s="375" t="s">
        <v>544</v>
      </c>
      <c r="O45" s="375" t="s">
        <v>660</v>
      </c>
      <c r="P45" s="378">
        <v>43861</v>
      </c>
      <c r="Q45" s="406">
        <v>250</v>
      </c>
      <c r="R45" s="380">
        <f t="shared" si="3"/>
        <v>3750</v>
      </c>
    </row>
    <row r="46" spans="1:35" ht="14.25">
      <c r="A46" s="67" t="s">
        <v>497</v>
      </c>
      <c r="B46" s="375">
        <v>25</v>
      </c>
      <c r="C46" s="375" t="s">
        <v>538</v>
      </c>
      <c r="D46" s="375" t="s">
        <v>577</v>
      </c>
      <c r="E46" s="375" t="s">
        <v>540</v>
      </c>
      <c r="F46" s="375" t="s">
        <v>540</v>
      </c>
      <c r="G46" s="384"/>
      <c r="H46" s="375" t="s">
        <v>662</v>
      </c>
      <c r="I46" s="375" t="s">
        <v>542</v>
      </c>
      <c r="J46" s="382">
        <v>43865</v>
      </c>
      <c r="K46" s="379" t="s">
        <v>663</v>
      </c>
      <c r="L46" s="375">
        <v>3</v>
      </c>
      <c r="M46" s="382">
        <v>43865</v>
      </c>
      <c r="N46" s="375" t="s">
        <v>544</v>
      </c>
      <c r="O46" s="375" t="s">
        <v>663</v>
      </c>
      <c r="P46" s="378">
        <v>43865</v>
      </c>
      <c r="Q46" s="406">
        <v>250</v>
      </c>
      <c r="R46" s="380">
        <f t="shared" si="3"/>
        <v>6250</v>
      </c>
    </row>
    <row r="47" spans="1:35" ht="14.25">
      <c r="A47" s="388" t="s">
        <v>497</v>
      </c>
      <c r="B47" s="375">
        <v>40</v>
      </c>
      <c r="C47" s="375" t="s">
        <v>538</v>
      </c>
      <c r="D47" s="375" t="s">
        <v>664</v>
      </c>
      <c r="E47" s="375" t="s">
        <v>540</v>
      </c>
      <c r="F47" s="375" t="s">
        <v>540</v>
      </c>
      <c r="G47" s="384"/>
      <c r="H47" s="375" t="s">
        <v>665</v>
      </c>
      <c r="I47" s="375" t="s">
        <v>542</v>
      </c>
      <c r="J47" s="382">
        <v>43867</v>
      </c>
      <c r="K47" s="379" t="s">
        <v>666</v>
      </c>
      <c r="L47" s="375">
        <v>3</v>
      </c>
      <c r="M47" s="382">
        <v>43867</v>
      </c>
      <c r="N47" s="375" t="s">
        <v>575</v>
      </c>
      <c r="O47" s="375" t="s">
        <v>666</v>
      </c>
      <c r="P47" s="382">
        <v>43867</v>
      </c>
      <c r="Q47" s="389">
        <f>75+75+250</f>
        <v>400</v>
      </c>
      <c r="R47" s="380">
        <f t="shared" si="3"/>
        <v>16000</v>
      </c>
    </row>
    <row r="48" spans="1:35" ht="38.25">
      <c r="A48" s="44" t="s">
        <v>498</v>
      </c>
      <c r="B48" s="375">
        <v>1</v>
      </c>
      <c r="C48" s="375" t="s">
        <v>148</v>
      </c>
      <c r="D48" s="375" t="s">
        <v>555</v>
      </c>
      <c r="E48" s="375" t="s">
        <v>540</v>
      </c>
      <c r="F48" s="375" t="s">
        <v>540</v>
      </c>
      <c r="G48" s="384"/>
      <c r="H48" s="375" t="s">
        <v>667</v>
      </c>
      <c r="I48" s="375" t="s">
        <v>542</v>
      </c>
      <c r="J48" s="382">
        <v>43867</v>
      </c>
      <c r="K48" s="379" t="s">
        <v>668</v>
      </c>
      <c r="L48" s="375">
        <v>3</v>
      </c>
      <c r="M48" s="382">
        <v>43871</v>
      </c>
      <c r="N48" s="375" t="s">
        <v>558</v>
      </c>
      <c r="O48" s="375" t="s">
        <v>669</v>
      </c>
      <c r="P48" s="382">
        <v>43871</v>
      </c>
      <c r="Q48" s="380">
        <v>1000</v>
      </c>
      <c r="R48" s="380">
        <f t="shared" si="3"/>
        <v>1000</v>
      </c>
      <c r="S48" s="382">
        <v>43874</v>
      </c>
      <c r="T48" s="382">
        <v>43879</v>
      </c>
      <c r="U48" s="382">
        <v>43879</v>
      </c>
      <c r="V48" s="382">
        <v>43879</v>
      </c>
      <c r="W48" s="382">
        <v>43879</v>
      </c>
      <c r="X48" s="375" t="s">
        <v>669</v>
      </c>
      <c r="Y48" s="375">
        <v>15811</v>
      </c>
      <c r="Z48" s="382">
        <v>43879</v>
      </c>
    </row>
    <row r="49" spans="1:35" ht="14.25">
      <c r="A49" s="374" t="s">
        <v>545</v>
      </c>
      <c r="B49" s="375">
        <v>150</v>
      </c>
      <c r="C49" s="375" t="s">
        <v>113</v>
      </c>
      <c r="D49" s="375" t="s">
        <v>670</v>
      </c>
      <c r="E49" s="375" t="s">
        <v>540</v>
      </c>
      <c r="F49" s="375" t="s">
        <v>540</v>
      </c>
      <c r="G49" s="384"/>
      <c r="H49" s="375" t="s">
        <v>671</v>
      </c>
      <c r="I49" s="375" t="s">
        <v>542</v>
      </c>
      <c r="J49" s="382">
        <v>43867</v>
      </c>
      <c r="K49" s="379" t="s">
        <v>669</v>
      </c>
      <c r="L49" s="375">
        <v>1</v>
      </c>
      <c r="M49" s="382">
        <v>43867</v>
      </c>
      <c r="N49" s="375" t="s">
        <v>549</v>
      </c>
      <c r="O49" s="375" t="s">
        <v>668</v>
      </c>
      <c r="P49" s="382">
        <v>43867</v>
      </c>
      <c r="Q49" s="380">
        <v>177.12</v>
      </c>
      <c r="R49" s="380">
        <f t="shared" si="3"/>
        <v>26568</v>
      </c>
    </row>
    <row r="50" spans="1:35" ht="14.25">
      <c r="A50" s="374" t="s">
        <v>545</v>
      </c>
      <c r="B50" s="375">
        <v>10</v>
      </c>
      <c r="C50" s="375" t="s">
        <v>672</v>
      </c>
      <c r="D50" s="375" t="s">
        <v>673</v>
      </c>
      <c r="E50" s="375" t="s">
        <v>540</v>
      </c>
      <c r="F50" s="375" t="s">
        <v>540</v>
      </c>
      <c r="G50" s="384"/>
      <c r="H50" s="375" t="s">
        <v>671</v>
      </c>
      <c r="I50" s="375" t="s">
        <v>542</v>
      </c>
      <c r="J50" s="382">
        <v>43867</v>
      </c>
      <c r="K50" s="379" t="s">
        <v>669</v>
      </c>
      <c r="L50" s="375">
        <v>1</v>
      </c>
      <c r="M50" s="382">
        <v>43867</v>
      </c>
      <c r="N50" s="375" t="s">
        <v>549</v>
      </c>
      <c r="O50" s="375" t="s">
        <v>668</v>
      </c>
      <c r="P50" s="382">
        <v>43867</v>
      </c>
      <c r="Q50" s="380">
        <v>139.86000000000001</v>
      </c>
      <c r="R50" s="380">
        <f t="shared" si="3"/>
        <v>1398.6000000000001</v>
      </c>
    </row>
    <row r="51" spans="1:35" ht="14.25">
      <c r="A51" s="374" t="s">
        <v>545</v>
      </c>
      <c r="B51" s="375">
        <v>2</v>
      </c>
      <c r="C51" s="375" t="s">
        <v>148</v>
      </c>
      <c r="D51" s="375" t="s">
        <v>674</v>
      </c>
      <c r="E51" s="375" t="s">
        <v>540</v>
      </c>
      <c r="F51" s="375" t="s">
        <v>540</v>
      </c>
      <c r="G51" s="384"/>
      <c r="H51" s="375" t="s">
        <v>671</v>
      </c>
      <c r="I51" s="375" t="s">
        <v>542</v>
      </c>
      <c r="J51" s="382">
        <v>43867</v>
      </c>
      <c r="K51" s="379" t="s">
        <v>669</v>
      </c>
      <c r="L51" s="375">
        <v>1</v>
      </c>
      <c r="M51" s="382">
        <v>43867</v>
      </c>
      <c r="N51" s="375" t="s">
        <v>549</v>
      </c>
      <c r="O51" s="375" t="s">
        <v>668</v>
      </c>
      <c r="P51" s="382">
        <v>43867</v>
      </c>
      <c r="Q51" s="380">
        <v>2752.79</v>
      </c>
      <c r="R51" s="380">
        <f t="shared" si="3"/>
        <v>5505.58</v>
      </c>
    </row>
    <row r="52" spans="1:35" ht="14.25">
      <c r="A52" s="67" t="s">
        <v>502</v>
      </c>
      <c r="B52" s="375">
        <v>1</v>
      </c>
      <c r="C52" s="375" t="s">
        <v>234</v>
      </c>
      <c r="D52" s="375" t="s">
        <v>652</v>
      </c>
      <c r="E52" s="375" t="s">
        <v>540</v>
      </c>
      <c r="F52" s="375" t="s">
        <v>540</v>
      </c>
      <c r="G52" s="384"/>
      <c r="H52" s="375" t="s">
        <v>643</v>
      </c>
      <c r="I52" s="375" t="s">
        <v>542</v>
      </c>
      <c r="J52" s="382">
        <v>43867</v>
      </c>
      <c r="K52" s="379" t="s">
        <v>675</v>
      </c>
      <c r="L52" s="375">
        <v>3</v>
      </c>
      <c r="M52" s="382">
        <v>43868</v>
      </c>
      <c r="N52" s="375" t="s">
        <v>955</v>
      </c>
      <c r="O52" s="375" t="s">
        <v>675</v>
      </c>
      <c r="P52" s="382">
        <v>43873</v>
      </c>
      <c r="Q52" s="380">
        <v>4500</v>
      </c>
      <c r="R52" s="380">
        <f t="shared" si="3"/>
        <v>4500</v>
      </c>
    </row>
    <row r="53" spans="1:35" ht="14.25">
      <c r="A53" s="67" t="s">
        <v>502</v>
      </c>
      <c r="B53" s="375">
        <v>1</v>
      </c>
      <c r="C53" s="375" t="s">
        <v>234</v>
      </c>
      <c r="D53" s="375" t="s">
        <v>642</v>
      </c>
      <c r="E53" s="375" t="s">
        <v>540</v>
      </c>
      <c r="F53" s="375" t="s">
        <v>540</v>
      </c>
      <c r="G53" s="384"/>
      <c r="H53" s="375" t="s">
        <v>643</v>
      </c>
      <c r="I53" s="375" t="s">
        <v>542</v>
      </c>
      <c r="J53" s="382">
        <v>43867</v>
      </c>
      <c r="K53" s="379" t="s">
        <v>675</v>
      </c>
      <c r="L53" s="375">
        <v>3</v>
      </c>
      <c r="M53" s="382">
        <v>43868</v>
      </c>
      <c r="N53" s="375" t="s">
        <v>955</v>
      </c>
      <c r="O53" s="375" t="s">
        <v>675</v>
      </c>
      <c r="P53" s="382">
        <v>43873</v>
      </c>
      <c r="Q53" s="380">
        <v>14980</v>
      </c>
      <c r="R53" s="380">
        <f t="shared" si="3"/>
        <v>14980</v>
      </c>
    </row>
    <row r="54" spans="1:35" ht="14.25">
      <c r="A54" s="67" t="s">
        <v>502</v>
      </c>
      <c r="B54" s="375">
        <v>1</v>
      </c>
      <c r="C54" s="375" t="s">
        <v>234</v>
      </c>
      <c r="D54" s="375" t="s">
        <v>676</v>
      </c>
      <c r="E54" s="375" t="s">
        <v>540</v>
      </c>
      <c r="F54" s="375" t="s">
        <v>540</v>
      </c>
      <c r="G54" s="384"/>
      <c r="H54" s="375" t="s">
        <v>643</v>
      </c>
      <c r="I54" s="375" t="s">
        <v>542</v>
      </c>
      <c r="J54" s="382">
        <v>43867</v>
      </c>
      <c r="K54" s="379" t="s">
        <v>675</v>
      </c>
      <c r="L54" s="375">
        <v>3</v>
      </c>
      <c r="M54" s="382">
        <v>43868</v>
      </c>
      <c r="N54" s="375" t="s">
        <v>955</v>
      </c>
      <c r="O54" s="375" t="s">
        <v>675</v>
      </c>
      <c r="P54" s="382">
        <v>43873</v>
      </c>
      <c r="Q54" s="380">
        <v>14800</v>
      </c>
      <c r="R54" s="380">
        <f t="shared" si="3"/>
        <v>14800</v>
      </c>
    </row>
    <row r="55" spans="1:35" ht="14.25">
      <c r="A55" s="67" t="s">
        <v>502</v>
      </c>
      <c r="B55" s="375">
        <v>1</v>
      </c>
      <c r="C55" s="375" t="s">
        <v>234</v>
      </c>
      <c r="D55" s="375" t="s">
        <v>677</v>
      </c>
      <c r="E55" s="375" t="s">
        <v>540</v>
      </c>
      <c r="F55" s="375" t="s">
        <v>540</v>
      </c>
      <c r="G55" s="384"/>
      <c r="H55" s="375" t="s">
        <v>643</v>
      </c>
      <c r="I55" s="375" t="s">
        <v>542</v>
      </c>
      <c r="J55" s="382">
        <v>43867</v>
      </c>
      <c r="K55" s="379" t="s">
        <v>675</v>
      </c>
      <c r="L55" s="375">
        <v>3</v>
      </c>
      <c r="M55" s="382">
        <v>43868</v>
      </c>
      <c r="N55" s="375" t="s">
        <v>955</v>
      </c>
      <c r="O55" s="375" t="s">
        <v>675</v>
      </c>
      <c r="P55" s="382">
        <v>43873</v>
      </c>
      <c r="Q55" s="380">
        <v>15000</v>
      </c>
      <c r="R55" s="380">
        <f t="shared" si="3"/>
        <v>15000</v>
      </c>
    </row>
    <row r="56" spans="1:35" ht="14.25">
      <c r="A56" s="67" t="s">
        <v>502</v>
      </c>
      <c r="B56" s="375">
        <v>1</v>
      </c>
      <c r="C56" s="375" t="s">
        <v>234</v>
      </c>
      <c r="D56" s="375" t="s">
        <v>678</v>
      </c>
      <c r="E56" s="375" t="s">
        <v>540</v>
      </c>
      <c r="F56" s="375" t="s">
        <v>540</v>
      </c>
      <c r="G56" s="384"/>
      <c r="H56" s="375" t="s">
        <v>643</v>
      </c>
      <c r="I56" s="375" t="s">
        <v>542</v>
      </c>
      <c r="J56" s="382">
        <v>43867</v>
      </c>
      <c r="K56" s="379" t="s">
        <v>675</v>
      </c>
      <c r="L56" s="375">
        <v>3</v>
      </c>
      <c r="M56" s="382">
        <v>43868</v>
      </c>
      <c r="N56" s="375" t="s">
        <v>955</v>
      </c>
      <c r="O56" s="375" t="s">
        <v>675</v>
      </c>
      <c r="P56" s="382">
        <v>43873</v>
      </c>
      <c r="Q56" s="380">
        <v>14600</v>
      </c>
      <c r="R56" s="380">
        <f t="shared" si="3"/>
        <v>14600</v>
      </c>
    </row>
    <row r="57" spans="1:35" ht="14.25">
      <c r="A57" s="44" t="s">
        <v>505</v>
      </c>
      <c r="B57" s="375">
        <v>1</v>
      </c>
      <c r="C57" s="375" t="s">
        <v>178</v>
      </c>
      <c r="D57" s="375" t="s">
        <v>679</v>
      </c>
      <c r="E57" s="375" t="s">
        <v>540</v>
      </c>
      <c r="F57" s="375" t="s">
        <v>540</v>
      </c>
      <c r="G57" s="384"/>
      <c r="H57" s="375" t="s">
        <v>680</v>
      </c>
      <c r="I57" s="375" t="s">
        <v>542</v>
      </c>
      <c r="J57" s="382">
        <v>43859</v>
      </c>
      <c r="K57" s="379" t="s">
        <v>681</v>
      </c>
      <c r="L57" s="375">
        <v>3</v>
      </c>
      <c r="M57" s="382">
        <v>43871</v>
      </c>
      <c r="N57" s="375" t="s">
        <v>1156</v>
      </c>
      <c r="O57" s="375" t="s">
        <v>682</v>
      </c>
      <c r="P57" s="382">
        <v>43871</v>
      </c>
      <c r="Q57" s="380">
        <v>43499</v>
      </c>
      <c r="R57" s="380">
        <v>43499</v>
      </c>
      <c r="S57" s="375">
        <v>43880</v>
      </c>
      <c r="T57" s="375">
        <v>43880</v>
      </c>
      <c r="U57" s="375">
        <v>43880</v>
      </c>
      <c r="V57" s="375">
        <v>43880</v>
      </c>
      <c r="W57" s="375">
        <v>43880</v>
      </c>
      <c r="X57" s="375" t="s">
        <v>668</v>
      </c>
      <c r="Y57" s="407" t="s">
        <v>683</v>
      </c>
      <c r="Z57" s="375">
        <v>43880</v>
      </c>
    </row>
    <row r="58" spans="1:35" ht="38.25">
      <c r="A58" s="405" t="s">
        <v>498</v>
      </c>
      <c r="B58" s="375">
        <v>6</v>
      </c>
      <c r="C58" s="375" t="s">
        <v>148</v>
      </c>
      <c r="D58" s="375" t="s">
        <v>648</v>
      </c>
      <c r="E58" s="375" t="s">
        <v>540</v>
      </c>
      <c r="F58" s="375" t="s">
        <v>540</v>
      </c>
      <c r="G58" s="384"/>
      <c r="H58" s="375" t="s">
        <v>684</v>
      </c>
      <c r="I58" s="375" t="s">
        <v>542</v>
      </c>
      <c r="J58" s="382">
        <v>43871</v>
      </c>
      <c r="K58" s="379" t="s">
        <v>685</v>
      </c>
      <c r="L58" s="375">
        <v>3</v>
      </c>
      <c r="M58" s="382">
        <v>43871</v>
      </c>
      <c r="N58" s="375" t="s">
        <v>651</v>
      </c>
      <c r="O58" s="375" t="s">
        <v>686</v>
      </c>
      <c r="P58" s="382">
        <v>43872</v>
      </c>
      <c r="Q58" s="406">
        <v>800</v>
      </c>
      <c r="R58" s="380">
        <f t="shared" ref="R58:R63" si="4">B58*Q58</f>
        <v>4800</v>
      </c>
    </row>
    <row r="59" spans="1:35" ht="14.25">
      <c r="A59" s="67" t="s">
        <v>1443</v>
      </c>
      <c r="B59" s="408">
        <v>1</v>
      </c>
      <c r="C59" s="408" t="s">
        <v>393</v>
      </c>
      <c r="D59" s="408" t="s">
        <v>687</v>
      </c>
      <c r="E59" s="408" t="s">
        <v>540</v>
      </c>
      <c r="F59" s="408" t="s">
        <v>540</v>
      </c>
      <c r="G59" s="409"/>
      <c r="H59" s="408" t="s">
        <v>688</v>
      </c>
      <c r="I59" s="408" t="s">
        <v>542</v>
      </c>
      <c r="J59" s="410">
        <v>43871</v>
      </c>
      <c r="K59" s="411" t="s">
        <v>689</v>
      </c>
      <c r="L59" s="408">
        <v>3</v>
      </c>
      <c r="M59" s="410">
        <v>43873</v>
      </c>
      <c r="N59" s="412" t="s">
        <v>690</v>
      </c>
      <c r="O59" s="408" t="s">
        <v>681</v>
      </c>
      <c r="P59" s="410">
        <v>43873</v>
      </c>
      <c r="Q59" s="413">
        <v>25500</v>
      </c>
      <c r="R59" s="413">
        <f t="shared" si="4"/>
        <v>25500</v>
      </c>
      <c r="S59" s="412"/>
      <c r="T59" s="412"/>
      <c r="U59" s="412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412"/>
      <c r="AG59" s="412"/>
      <c r="AH59" s="412"/>
      <c r="AI59" s="412"/>
    </row>
    <row r="60" spans="1:35" ht="14.25">
      <c r="A60" s="374" t="s">
        <v>510</v>
      </c>
      <c r="B60" s="375">
        <v>1</v>
      </c>
      <c r="C60" s="375" t="s">
        <v>393</v>
      </c>
      <c r="D60" s="375" t="s">
        <v>691</v>
      </c>
      <c r="G60" s="384"/>
      <c r="H60" s="375" t="s">
        <v>692</v>
      </c>
      <c r="I60" s="375" t="s">
        <v>542</v>
      </c>
      <c r="J60" s="382">
        <v>43871</v>
      </c>
      <c r="K60" s="379" t="s">
        <v>693</v>
      </c>
      <c r="M60" s="382"/>
      <c r="N60" s="375" t="s">
        <v>694</v>
      </c>
      <c r="O60" s="375" t="s">
        <v>695</v>
      </c>
      <c r="P60" s="382">
        <v>43871</v>
      </c>
      <c r="Q60" s="380">
        <v>15365.23</v>
      </c>
      <c r="R60" s="380">
        <f t="shared" si="4"/>
        <v>15365.23</v>
      </c>
    </row>
    <row r="61" spans="1:35" ht="14.25">
      <c r="A61" s="374" t="s">
        <v>510</v>
      </c>
      <c r="B61" s="375">
        <v>1</v>
      </c>
      <c r="C61" s="375" t="s">
        <v>393</v>
      </c>
      <c r="D61" s="375" t="s">
        <v>691</v>
      </c>
      <c r="G61" s="384"/>
      <c r="H61" s="375" t="s">
        <v>692</v>
      </c>
      <c r="I61" s="375" t="s">
        <v>542</v>
      </c>
      <c r="J61" s="382">
        <v>43871</v>
      </c>
      <c r="K61" s="379" t="s">
        <v>696</v>
      </c>
      <c r="M61" s="382"/>
      <c r="N61" s="375" t="s">
        <v>697</v>
      </c>
      <c r="O61" s="375" t="s">
        <v>698</v>
      </c>
      <c r="P61" s="382">
        <v>43871</v>
      </c>
      <c r="Q61" s="380">
        <v>15365.23</v>
      </c>
      <c r="R61" s="380">
        <f t="shared" si="4"/>
        <v>15365.23</v>
      </c>
    </row>
    <row r="62" spans="1:35" ht="14.25">
      <c r="A62" s="374" t="s">
        <v>510</v>
      </c>
      <c r="B62" s="375">
        <v>1</v>
      </c>
      <c r="C62" s="375" t="s">
        <v>393</v>
      </c>
      <c r="D62" s="375" t="s">
        <v>691</v>
      </c>
      <c r="G62" s="384"/>
      <c r="H62" s="375" t="s">
        <v>692</v>
      </c>
      <c r="I62" s="375" t="s">
        <v>542</v>
      </c>
      <c r="J62" s="382">
        <v>43871</v>
      </c>
      <c r="K62" s="379" t="s">
        <v>699</v>
      </c>
      <c r="M62" s="414"/>
      <c r="N62" s="375" t="s">
        <v>700</v>
      </c>
      <c r="O62" s="375" t="s">
        <v>701</v>
      </c>
      <c r="P62" s="382">
        <v>43871</v>
      </c>
      <c r="Q62" s="415">
        <v>15365.23</v>
      </c>
      <c r="R62" s="380">
        <f t="shared" si="4"/>
        <v>15365.23</v>
      </c>
    </row>
    <row r="63" spans="1:35" ht="14.25">
      <c r="A63" s="374" t="s">
        <v>545</v>
      </c>
      <c r="B63" s="375">
        <v>1</v>
      </c>
      <c r="C63" s="375" t="s">
        <v>178</v>
      </c>
      <c r="D63" s="375" t="s">
        <v>702</v>
      </c>
      <c r="E63" s="375" t="s">
        <v>540</v>
      </c>
      <c r="F63" s="375" t="s">
        <v>540</v>
      </c>
      <c r="G63" s="384"/>
      <c r="H63" s="375" t="s">
        <v>703</v>
      </c>
      <c r="I63" s="375" t="s">
        <v>542</v>
      </c>
      <c r="J63" s="382">
        <v>43871</v>
      </c>
      <c r="K63" s="379" t="s">
        <v>701</v>
      </c>
      <c r="L63" s="375">
        <v>1</v>
      </c>
      <c r="M63" s="382">
        <v>43872</v>
      </c>
      <c r="N63" s="375" t="s">
        <v>549</v>
      </c>
      <c r="O63" s="375" t="s">
        <v>704</v>
      </c>
      <c r="P63" s="382">
        <v>43872</v>
      </c>
      <c r="Q63" s="380">
        <v>18144</v>
      </c>
      <c r="R63" s="380">
        <f t="shared" si="4"/>
        <v>18144</v>
      </c>
    </row>
    <row r="64" spans="1:35" ht="14.25">
      <c r="A64" s="58" t="s">
        <v>40</v>
      </c>
      <c r="B64" s="375">
        <v>1</v>
      </c>
      <c r="C64" s="375" t="s">
        <v>393</v>
      </c>
      <c r="D64" s="375" t="s">
        <v>705</v>
      </c>
      <c r="E64" s="375" t="s">
        <v>540</v>
      </c>
      <c r="F64" s="375" t="s">
        <v>540</v>
      </c>
      <c r="G64" s="384"/>
      <c r="H64" s="375" t="s">
        <v>706</v>
      </c>
      <c r="I64" s="375" t="s">
        <v>542</v>
      </c>
      <c r="J64" s="382">
        <v>43875</v>
      </c>
      <c r="K64" s="379" t="s">
        <v>699</v>
      </c>
      <c r="L64" s="375">
        <v>3</v>
      </c>
      <c r="M64" s="382">
        <v>43878</v>
      </c>
      <c r="N64" s="375" t="s">
        <v>707</v>
      </c>
      <c r="O64" s="375" t="s">
        <v>708</v>
      </c>
      <c r="P64" s="382">
        <v>43878</v>
      </c>
      <c r="Q64" s="375">
        <v>15500</v>
      </c>
      <c r="R64" s="375">
        <v>15500</v>
      </c>
    </row>
    <row r="65" spans="1:26" ht="14.25">
      <c r="A65" s="388" t="s">
        <v>497</v>
      </c>
      <c r="B65" s="375">
        <v>25</v>
      </c>
      <c r="C65" s="375" t="s">
        <v>538</v>
      </c>
      <c r="D65" s="375" t="s">
        <v>577</v>
      </c>
      <c r="E65" s="375" t="s">
        <v>540</v>
      </c>
      <c r="F65" s="375" t="s">
        <v>540</v>
      </c>
      <c r="G65" s="384"/>
      <c r="H65" s="375" t="s">
        <v>709</v>
      </c>
      <c r="I65" s="375" t="s">
        <v>542</v>
      </c>
      <c r="J65" s="382">
        <v>43873</v>
      </c>
      <c r="K65" s="379" t="s">
        <v>710</v>
      </c>
      <c r="L65" s="375">
        <v>3</v>
      </c>
      <c r="M65" s="382">
        <v>43873</v>
      </c>
      <c r="N65" s="375" t="s">
        <v>575</v>
      </c>
      <c r="O65" s="375" t="s">
        <v>685</v>
      </c>
      <c r="P65" s="382">
        <v>43873</v>
      </c>
      <c r="Q65" s="380">
        <v>250</v>
      </c>
      <c r="R65" s="380">
        <f>B65*Q65</f>
        <v>6250</v>
      </c>
    </row>
    <row r="66" spans="1:26" ht="38.25">
      <c r="A66" s="388" t="s">
        <v>496</v>
      </c>
      <c r="B66" s="375">
        <v>1</v>
      </c>
      <c r="C66" s="375" t="s">
        <v>393</v>
      </c>
      <c r="D66" s="375" t="s">
        <v>711</v>
      </c>
      <c r="E66" s="382">
        <v>43873</v>
      </c>
      <c r="F66" s="382">
        <v>43878</v>
      </c>
      <c r="G66" s="387">
        <v>344100</v>
      </c>
      <c r="H66" s="375" t="s">
        <v>706</v>
      </c>
      <c r="I66" s="375" t="s">
        <v>542</v>
      </c>
      <c r="J66" s="382">
        <v>43873</v>
      </c>
      <c r="K66" s="379" t="s">
        <v>693</v>
      </c>
      <c r="L66" s="375">
        <v>3</v>
      </c>
      <c r="M66" s="382">
        <v>43878</v>
      </c>
      <c r="N66" s="375" t="s">
        <v>712</v>
      </c>
      <c r="O66" s="375" t="s">
        <v>689</v>
      </c>
      <c r="P66" s="382">
        <v>43878</v>
      </c>
      <c r="Q66" s="375">
        <v>112200</v>
      </c>
      <c r="R66" s="380">
        <v>112200</v>
      </c>
    </row>
    <row r="67" spans="1:26" ht="14.25">
      <c r="A67" s="67" t="s">
        <v>497</v>
      </c>
      <c r="B67" s="375">
        <v>20</v>
      </c>
      <c r="C67" s="375" t="s">
        <v>538</v>
      </c>
      <c r="D67" s="375" t="s">
        <v>713</v>
      </c>
      <c r="E67" s="375" t="s">
        <v>540</v>
      </c>
      <c r="F67" s="375" t="s">
        <v>540</v>
      </c>
      <c r="G67" s="384"/>
      <c r="H67" s="375" t="s">
        <v>714</v>
      </c>
      <c r="I67" s="375" t="s">
        <v>542</v>
      </c>
      <c r="J67" s="382">
        <v>43874</v>
      </c>
      <c r="K67" s="379" t="s">
        <v>715</v>
      </c>
      <c r="L67" s="375">
        <v>3</v>
      </c>
      <c r="M67" s="382">
        <v>43874</v>
      </c>
      <c r="N67" s="375" t="s">
        <v>544</v>
      </c>
      <c r="O67" s="375" t="s">
        <v>693</v>
      </c>
      <c r="P67" s="382">
        <v>43874</v>
      </c>
      <c r="Q67" s="380">
        <v>145</v>
      </c>
      <c r="R67" s="380">
        <f t="shared" ref="R67:R94" si="5">B67*Q67</f>
        <v>2900</v>
      </c>
    </row>
    <row r="68" spans="1:26" ht="14.25">
      <c r="A68" s="374" t="s">
        <v>34</v>
      </c>
      <c r="B68" s="375">
        <v>5</v>
      </c>
      <c r="C68" s="375" t="s">
        <v>148</v>
      </c>
      <c r="D68" s="375" t="s">
        <v>716</v>
      </c>
      <c r="E68" s="375" t="s">
        <v>540</v>
      </c>
      <c r="F68" s="375" t="s">
        <v>540</v>
      </c>
      <c r="G68" s="384"/>
      <c r="H68" s="375" t="s">
        <v>614</v>
      </c>
      <c r="I68" s="375" t="s">
        <v>542</v>
      </c>
      <c r="J68" s="382">
        <v>43857</v>
      </c>
      <c r="K68" s="379" t="s">
        <v>604</v>
      </c>
      <c r="L68" s="375">
        <v>3</v>
      </c>
      <c r="M68" s="382">
        <v>43879</v>
      </c>
      <c r="N68" s="375" t="s">
        <v>560</v>
      </c>
      <c r="O68" s="375" t="s">
        <v>696</v>
      </c>
      <c r="P68" s="382">
        <v>43879</v>
      </c>
      <c r="Q68" s="380">
        <v>550</v>
      </c>
      <c r="R68" s="380">
        <f t="shared" si="5"/>
        <v>2750</v>
      </c>
    </row>
    <row r="69" spans="1:26" ht="14.25">
      <c r="A69" s="374" t="s">
        <v>34</v>
      </c>
      <c r="B69" s="375">
        <v>5</v>
      </c>
      <c r="C69" s="375" t="s">
        <v>148</v>
      </c>
      <c r="D69" s="375" t="s">
        <v>717</v>
      </c>
      <c r="E69" s="375" t="s">
        <v>540</v>
      </c>
      <c r="F69" s="375" t="s">
        <v>540</v>
      </c>
      <c r="G69" s="384"/>
      <c r="H69" s="375" t="s">
        <v>614</v>
      </c>
      <c r="I69" s="375" t="s">
        <v>542</v>
      </c>
      <c r="J69" s="382">
        <v>43857</v>
      </c>
      <c r="K69" s="379" t="s">
        <v>604</v>
      </c>
      <c r="L69" s="375">
        <v>3</v>
      </c>
      <c r="M69" s="382">
        <v>43879</v>
      </c>
      <c r="N69" s="375" t="s">
        <v>560</v>
      </c>
      <c r="O69" s="375" t="s">
        <v>696</v>
      </c>
      <c r="P69" s="382">
        <v>43879</v>
      </c>
      <c r="Q69" s="380">
        <v>30</v>
      </c>
      <c r="R69" s="380">
        <f t="shared" si="5"/>
        <v>150</v>
      </c>
    </row>
    <row r="70" spans="1:26" ht="14.25">
      <c r="A70" s="374" t="s">
        <v>34</v>
      </c>
      <c r="B70" s="375">
        <v>2</v>
      </c>
      <c r="C70" s="375" t="s">
        <v>148</v>
      </c>
      <c r="D70" s="375" t="s">
        <v>718</v>
      </c>
      <c r="E70" s="375" t="s">
        <v>540</v>
      </c>
      <c r="F70" s="375" t="s">
        <v>540</v>
      </c>
      <c r="G70" s="384"/>
      <c r="H70" s="375" t="s">
        <v>614</v>
      </c>
      <c r="I70" s="375" t="s">
        <v>542</v>
      </c>
      <c r="J70" s="382">
        <v>43857</v>
      </c>
      <c r="K70" s="379" t="s">
        <v>604</v>
      </c>
      <c r="L70" s="375">
        <v>3</v>
      </c>
      <c r="M70" s="382">
        <v>43879</v>
      </c>
      <c r="N70" s="375" t="s">
        <v>560</v>
      </c>
      <c r="O70" s="375" t="s">
        <v>696</v>
      </c>
      <c r="P70" s="382">
        <v>43879</v>
      </c>
      <c r="Q70" s="380">
        <v>600</v>
      </c>
      <c r="R70" s="380">
        <f t="shared" si="5"/>
        <v>1200</v>
      </c>
    </row>
    <row r="71" spans="1:26" ht="14.25">
      <c r="A71" s="374" t="s">
        <v>34</v>
      </c>
      <c r="B71" s="375">
        <v>1</v>
      </c>
      <c r="C71" s="375" t="s">
        <v>178</v>
      </c>
      <c r="D71" s="375" t="s">
        <v>719</v>
      </c>
      <c r="E71" s="375" t="s">
        <v>540</v>
      </c>
      <c r="F71" s="375" t="s">
        <v>540</v>
      </c>
      <c r="G71" s="384"/>
      <c r="H71" s="375" t="s">
        <v>720</v>
      </c>
      <c r="I71" s="375" t="s">
        <v>542</v>
      </c>
      <c r="J71" s="382">
        <v>43871</v>
      </c>
      <c r="K71" s="379" t="s">
        <v>695</v>
      </c>
      <c r="L71" s="375">
        <v>3</v>
      </c>
      <c r="M71" s="382">
        <v>43879</v>
      </c>
      <c r="N71" s="375" t="s">
        <v>563</v>
      </c>
      <c r="O71" s="375" t="s">
        <v>699</v>
      </c>
      <c r="P71" s="382">
        <v>43879</v>
      </c>
      <c r="Q71" s="380">
        <v>24900</v>
      </c>
      <c r="R71" s="380">
        <f t="shared" si="5"/>
        <v>24900</v>
      </c>
      <c r="S71" s="382">
        <v>43888</v>
      </c>
      <c r="T71" s="382">
        <v>43893</v>
      </c>
      <c r="U71" s="382">
        <v>43893</v>
      </c>
      <c r="V71" s="382">
        <v>43893</v>
      </c>
      <c r="W71" s="382">
        <v>43893</v>
      </c>
      <c r="X71" s="375" t="s">
        <v>721</v>
      </c>
      <c r="Y71" s="375">
        <v>41369</v>
      </c>
      <c r="Z71" s="382">
        <v>43893</v>
      </c>
    </row>
    <row r="72" spans="1:26" ht="14.25">
      <c r="A72" s="44" t="s">
        <v>504</v>
      </c>
      <c r="B72" s="375">
        <v>1</v>
      </c>
      <c r="C72" s="375" t="s">
        <v>178</v>
      </c>
      <c r="D72" s="375" t="s">
        <v>722</v>
      </c>
      <c r="E72" s="375" t="s">
        <v>540</v>
      </c>
      <c r="F72" s="375" t="s">
        <v>540</v>
      </c>
      <c r="G72" s="384"/>
      <c r="H72" s="375" t="s">
        <v>680</v>
      </c>
      <c r="I72" s="375" t="s">
        <v>542</v>
      </c>
      <c r="J72" s="382">
        <v>43871</v>
      </c>
      <c r="K72" s="379" t="s">
        <v>698</v>
      </c>
      <c r="L72" s="375">
        <v>3</v>
      </c>
      <c r="M72" s="382">
        <v>43879</v>
      </c>
      <c r="N72" s="375" t="s">
        <v>723</v>
      </c>
      <c r="O72" s="375" t="s">
        <v>710</v>
      </c>
      <c r="P72" s="382">
        <v>43879</v>
      </c>
      <c r="Q72" s="380">
        <v>24990</v>
      </c>
      <c r="R72" s="380">
        <f t="shared" si="5"/>
        <v>24990</v>
      </c>
    </row>
    <row r="73" spans="1:26" ht="14.25">
      <c r="A73" s="44" t="s">
        <v>504</v>
      </c>
      <c r="B73" s="375">
        <v>3</v>
      </c>
      <c r="C73" s="375" t="s">
        <v>178</v>
      </c>
      <c r="D73" s="375" t="s">
        <v>724</v>
      </c>
      <c r="E73" s="375" t="s">
        <v>540</v>
      </c>
      <c r="F73" s="375" t="s">
        <v>540</v>
      </c>
      <c r="G73" s="384"/>
      <c r="H73" s="375" t="s">
        <v>703</v>
      </c>
      <c r="I73" s="375" t="s">
        <v>542</v>
      </c>
      <c r="J73" s="382">
        <v>43871</v>
      </c>
      <c r="K73" s="379" t="s">
        <v>708</v>
      </c>
      <c r="L73" s="375">
        <v>3</v>
      </c>
      <c r="M73" s="382">
        <v>43879</v>
      </c>
      <c r="N73" s="375" t="s">
        <v>723</v>
      </c>
      <c r="O73" s="375" t="s">
        <v>715</v>
      </c>
      <c r="P73" s="382">
        <v>43879</v>
      </c>
      <c r="Q73" s="380">
        <v>7595</v>
      </c>
      <c r="R73" s="380">
        <f t="shared" si="5"/>
        <v>22785</v>
      </c>
    </row>
    <row r="74" spans="1:26" ht="14.25">
      <c r="A74" s="58" t="s">
        <v>499</v>
      </c>
      <c r="B74" s="375">
        <v>1</v>
      </c>
      <c r="C74" s="375" t="s">
        <v>725</v>
      </c>
      <c r="D74" s="375" t="s">
        <v>726</v>
      </c>
      <c r="E74" s="375" t="s">
        <v>540</v>
      </c>
      <c r="F74" s="375" t="s">
        <v>540</v>
      </c>
      <c r="G74" s="384"/>
      <c r="H74" s="375" t="s">
        <v>727</v>
      </c>
      <c r="I74" s="375" t="s">
        <v>542</v>
      </c>
      <c r="J74" s="382">
        <v>43879</v>
      </c>
      <c r="K74" s="379" t="s">
        <v>728</v>
      </c>
      <c r="L74" s="375">
        <v>3</v>
      </c>
      <c r="M74" s="382">
        <v>43881</v>
      </c>
      <c r="N74" s="375" t="s">
        <v>729</v>
      </c>
      <c r="O74" s="375" t="s">
        <v>728</v>
      </c>
      <c r="P74" s="382">
        <v>43881</v>
      </c>
      <c r="Q74" s="380">
        <v>2100</v>
      </c>
      <c r="R74" s="380">
        <f t="shared" si="5"/>
        <v>2100</v>
      </c>
      <c r="S74" s="382">
        <v>43885</v>
      </c>
      <c r="T74" s="382">
        <v>43885</v>
      </c>
      <c r="U74" s="382">
        <v>43885</v>
      </c>
      <c r="V74" s="382">
        <v>43885</v>
      </c>
      <c r="W74" s="382">
        <v>43885</v>
      </c>
      <c r="X74" s="375" t="s">
        <v>681</v>
      </c>
      <c r="Y74" s="416" t="s">
        <v>730</v>
      </c>
      <c r="Z74" s="382">
        <v>43885</v>
      </c>
    </row>
    <row r="75" spans="1:26" ht="14.25">
      <c r="A75" s="58" t="s">
        <v>499</v>
      </c>
      <c r="B75" s="375">
        <v>4</v>
      </c>
      <c r="C75" s="375" t="s">
        <v>731</v>
      </c>
      <c r="D75" s="375" t="s">
        <v>732</v>
      </c>
      <c r="E75" s="375" t="s">
        <v>540</v>
      </c>
      <c r="F75" s="375" t="s">
        <v>540</v>
      </c>
      <c r="G75" s="384"/>
      <c r="H75" s="375" t="s">
        <v>727</v>
      </c>
      <c r="I75" s="375" t="s">
        <v>542</v>
      </c>
      <c r="J75" s="382">
        <v>43879</v>
      </c>
      <c r="K75" s="379" t="s">
        <v>728</v>
      </c>
      <c r="L75" s="375">
        <v>3</v>
      </c>
      <c r="M75" s="382">
        <v>43881</v>
      </c>
      <c r="N75" s="375" t="s">
        <v>729</v>
      </c>
      <c r="O75" s="375" t="s">
        <v>728</v>
      </c>
      <c r="P75" s="382">
        <v>43881</v>
      </c>
      <c r="Q75" s="380">
        <v>210</v>
      </c>
      <c r="R75" s="380">
        <f t="shared" si="5"/>
        <v>840</v>
      </c>
      <c r="S75" s="382">
        <v>43885</v>
      </c>
      <c r="T75" s="382">
        <v>43885</v>
      </c>
      <c r="U75" s="382">
        <v>43885</v>
      </c>
      <c r="V75" s="382">
        <v>43885</v>
      </c>
      <c r="W75" s="382">
        <v>43885</v>
      </c>
      <c r="X75" s="375" t="s">
        <v>681</v>
      </c>
      <c r="Y75" s="416" t="s">
        <v>730</v>
      </c>
      <c r="Z75" s="382">
        <v>43885</v>
      </c>
    </row>
    <row r="76" spans="1:26" ht="14.25">
      <c r="A76" s="58" t="s">
        <v>499</v>
      </c>
      <c r="B76" s="375">
        <v>10</v>
      </c>
      <c r="C76" s="375" t="s">
        <v>148</v>
      </c>
      <c r="D76" s="375" t="s">
        <v>733</v>
      </c>
      <c r="E76" s="375" t="s">
        <v>540</v>
      </c>
      <c r="F76" s="375" t="s">
        <v>540</v>
      </c>
      <c r="G76" s="384"/>
      <c r="H76" s="375" t="s">
        <v>727</v>
      </c>
      <c r="I76" s="375" t="s">
        <v>542</v>
      </c>
      <c r="J76" s="382">
        <v>43879</v>
      </c>
      <c r="K76" s="379" t="s">
        <v>728</v>
      </c>
      <c r="L76" s="375">
        <v>3</v>
      </c>
      <c r="M76" s="382">
        <v>43881</v>
      </c>
      <c r="N76" s="375" t="s">
        <v>729</v>
      </c>
      <c r="O76" s="375" t="s">
        <v>728</v>
      </c>
      <c r="P76" s="382">
        <v>43881</v>
      </c>
      <c r="Q76" s="380">
        <v>25</v>
      </c>
      <c r="R76" s="380">
        <f t="shared" si="5"/>
        <v>250</v>
      </c>
      <c r="S76" s="382">
        <v>43885</v>
      </c>
      <c r="T76" s="382">
        <v>43885</v>
      </c>
      <c r="U76" s="382">
        <v>43885</v>
      </c>
      <c r="V76" s="382">
        <v>43885</v>
      </c>
      <c r="W76" s="382">
        <v>43885</v>
      </c>
      <c r="X76" s="375" t="s">
        <v>681</v>
      </c>
      <c r="Y76" s="416" t="s">
        <v>730</v>
      </c>
      <c r="Z76" s="382">
        <v>43885</v>
      </c>
    </row>
    <row r="77" spans="1:26" ht="14.25">
      <c r="A77" s="58" t="s">
        <v>499</v>
      </c>
      <c r="B77" s="375">
        <v>3</v>
      </c>
      <c r="C77" s="375" t="s">
        <v>734</v>
      </c>
      <c r="D77" s="375" t="s">
        <v>735</v>
      </c>
      <c r="E77" s="375" t="s">
        <v>540</v>
      </c>
      <c r="F77" s="375" t="s">
        <v>540</v>
      </c>
      <c r="G77" s="384"/>
      <c r="H77" s="375" t="s">
        <v>727</v>
      </c>
      <c r="I77" s="375" t="s">
        <v>542</v>
      </c>
      <c r="J77" s="382">
        <v>43879</v>
      </c>
      <c r="K77" s="379" t="s">
        <v>728</v>
      </c>
      <c r="L77" s="375">
        <v>3</v>
      </c>
      <c r="M77" s="382">
        <v>43881</v>
      </c>
      <c r="N77" s="375" t="s">
        <v>729</v>
      </c>
      <c r="O77" s="375" t="s">
        <v>728</v>
      </c>
      <c r="P77" s="382">
        <v>43881</v>
      </c>
      <c r="Q77" s="380">
        <v>75</v>
      </c>
      <c r="R77" s="380">
        <f t="shared" si="5"/>
        <v>225</v>
      </c>
      <c r="S77" s="382">
        <v>43885</v>
      </c>
      <c r="T77" s="382">
        <v>43885</v>
      </c>
      <c r="U77" s="382">
        <v>43885</v>
      </c>
      <c r="V77" s="382">
        <v>43885</v>
      </c>
      <c r="W77" s="382">
        <v>43885</v>
      </c>
      <c r="X77" s="375" t="s">
        <v>681</v>
      </c>
      <c r="Y77" s="416" t="s">
        <v>730</v>
      </c>
      <c r="Z77" s="382">
        <v>43885</v>
      </c>
    </row>
    <row r="78" spans="1:26" ht="14.25">
      <c r="A78" s="58" t="s">
        <v>499</v>
      </c>
      <c r="B78" s="375">
        <v>2</v>
      </c>
      <c r="C78" s="375" t="s">
        <v>725</v>
      </c>
      <c r="D78" s="375" t="s">
        <v>736</v>
      </c>
      <c r="E78" s="375" t="s">
        <v>540</v>
      </c>
      <c r="F78" s="375" t="s">
        <v>540</v>
      </c>
      <c r="G78" s="384"/>
      <c r="H78" s="375" t="s">
        <v>727</v>
      </c>
      <c r="I78" s="375" t="s">
        <v>542</v>
      </c>
      <c r="J78" s="382">
        <v>43879</v>
      </c>
      <c r="K78" s="379" t="s">
        <v>728</v>
      </c>
      <c r="L78" s="375">
        <v>3</v>
      </c>
      <c r="M78" s="382">
        <v>43881</v>
      </c>
      <c r="N78" s="375" t="s">
        <v>729</v>
      </c>
      <c r="O78" s="375" t="s">
        <v>728</v>
      </c>
      <c r="P78" s="382">
        <v>43881</v>
      </c>
      <c r="Q78" s="380">
        <v>820</v>
      </c>
      <c r="R78" s="380">
        <f t="shared" si="5"/>
        <v>1640</v>
      </c>
      <c r="S78" s="382">
        <v>43885</v>
      </c>
      <c r="T78" s="382">
        <v>43885</v>
      </c>
      <c r="U78" s="382">
        <v>43885</v>
      </c>
      <c r="V78" s="382">
        <v>43885</v>
      </c>
      <c r="W78" s="382">
        <v>43885</v>
      </c>
      <c r="X78" s="375" t="s">
        <v>681</v>
      </c>
      <c r="Y78" s="416" t="s">
        <v>730</v>
      </c>
      <c r="Z78" s="382">
        <v>43885</v>
      </c>
    </row>
    <row r="79" spans="1:26" ht="14.25">
      <c r="A79" s="58" t="s">
        <v>499</v>
      </c>
      <c r="B79" s="375">
        <v>4</v>
      </c>
      <c r="C79" s="375" t="s">
        <v>148</v>
      </c>
      <c r="D79" s="375" t="s">
        <v>737</v>
      </c>
      <c r="E79" s="375" t="s">
        <v>540</v>
      </c>
      <c r="F79" s="375" t="s">
        <v>540</v>
      </c>
      <c r="G79" s="384"/>
      <c r="H79" s="375" t="s">
        <v>727</v>
      </c>
      <c r="I79" s="375" t="s">
        <v>542</v>
      </c>
      <c r="J79" s="382">
        <v>43879</v>
      </c>
      <c r="K79" s="379" t="s">
        <v>728</v>
      </c>
      <c r="L79" s="375">
        <v>3</v>
      </c>
      <c r="M79" s="382">
        <v>43881</v>
      </c>
      <c r="N79" s="375" t="s">
        <v>729</v>
      </c>
      <c r="O79" s="375" t="s">
        <v>728</v>
      </c>
      <c r="P79" s="382">
        <v>43881</v>
      </c>
      <c r="Q79" s="380">
        <v>85</v>
      </c>
      <c r="R79" s="380">
        <f t="shared" si="5"/>
        <v>340</v>
      </c>
      <c r="S79" s="382">
        <v>43885</v>
      </c>
      <c r="T79" s="382">
        <v>43885</v>
      </c>
      <c r="U79" s="382">
        <v>43885</v>
      </c>
      <c r="V79" s="382">
        <v>43885</v>
      </c>
      <c r="W79" s="382">
        <v>43885</v>
      </c>
      <c r="X79" s="375" t="s">
        <v>681</v>
      </c>
      <c r="Y79" s="416" t="s">
        <v>730</v>
      </c>
      <c r="Z79" s="382">
        <v>43885</v>
      </c>
    </row>
    <row r="80" spans="1:26" ht="14.25">
      <c r="A80" s="58" t="s">
        <v>499</v>
      </c>
      <c r="B80" s="375">
        <v>4</v>
      </c>
      <c r="C80" s="375" t="s">
        <v>148</v>
      </c>
      <c r="D80" s="375" t="s">
        <v>738</v>
      </c>
      <c r="E80" s="375" t="s">
        <v>540</v>
      </c>
      <c r="F80" s="375" t="s">
        <v>540</v>
      </c>
      <c r="G80" s="384"/>
      <c r="H80" s="375" t="s">
        <v>727</v>
      </c>
      <c r="I80" s="375" t="s">
        <v>542</v>
      </c>
      <c r="J80" s="382">
        <v>43879</v>
      </c>
      <c r="K80" s="379" t="s">
        <v>728</v>
      </c>
      <c r="L80" s="375">
        <v>3</v>
      </c>
      <c r="M80" s="382">
        <v>43881</v>
      </c>
      <c r="N80" s="375" t="s">
        <v>729</v>
      </c>
      <c r="O80" s="375" t="s">
        <v>728</v>
      </c>
      <c r="P80" s="382">
        <v>43881</v>
      </c>
      <c r="Q80" s="380">
        <v>35</v>
      </c>
      <c r="R80" s="380">
        <f t="shared" si="5"/>
        <v>140</v>
      </c>
      <c r="S80" s="382">
        <v>43885</v>
      </c>
      <c r="T80" s="382">
        <v>43885</v>
      </c>
      <c r="U80" s="382">
        <v>43885</v>
      </c>
      <c r="V80" s="382">
        <v>43885</v>
      </c>
      <c r="W80" s="382">
        <v>43885</v>
      </c>
      <c r="X80" s="375" t="s">
        <v>681</v>
      </c>
      <c r="Y80" s="416" t="s">
        <v>730</v>
      </c>
      <c r="Z80" s="382">
        <v>43885</v>
      </c>
    </row>
    <row r="81" spans="1:27" ht="14.25">
      <c r="A81" s="58" t="s">
        <v>499</v>
      </c>
      <c r="B81" s="375">
        <v>1</v>
      </c>
      <c r="C81" s="375" t="s">
        <v>148</v>
      </c>
      <c r="D81" s="375" t="s">
        <v>739</v>
      </c>
      <c r="E81" s="375" t="s">
        <v>540</v>
      </c>
      <c r="F81" s="375" t="s">
        <v>540</v>
      </c>
      <c r="G81" s="384"/>
      <c r="H81" s="375" t="s">
        <v>727</v>
      </c>
      <c r="I81" s="375" t="s">
        <v>542</v>
      </c>
      <c r="J81" s="382">
        <v>43879</v>
      </c>
      <c r="K81" s="379" t="s">
        <v>728</v>
      </c>
      <c r="L81" s="375">
        <v>3</v>
      </c>
      <c r="M81" s="382">
        <v>43881</v>
      </c>
      <c r="N81" s="375" t="s">
        <v>729</v>
      </c>
      <c r="O81" s="375" t="s">
        <v>728</v>
      </c>
      <c r="P81" s="382">
        <v>43881</v>
      </c>
      <c r="Q81" s="380">
        <v>95</v>
      </c>
      <c r="R81" s="380">
        <f t="shared" si="5"/>
        <v>95</v>
      </c>
      <c r="S81" s="382">
        <v>43885</v>
      </c>
      <c r="T81" s="382">
        <v>43885</v>
      </c>
      <c r="U81" s="382">
        <v>43885</v>
      </c>
      <c r="V81" s="382">
        <v>43885</v>
      </c>
      <c r="W81" s="382">
        <v>43885</v>
      </c>
      <c r="X81" s="375" t="s">
        <v>681</v>
      </c>
      <c r="Y81" s="416" t="s">
        <v>730</v>
      </c>
      <c r="Z81" s="382">
        <v>43885</v>
      </c>
    </row>
    <row r="82" spans="1:27" ht="14.25">
      <c r="A82" s="58" t="s">
        <v>499</v>
      </c>
      <c r="B82" s="375">
        <v>1</v>
      </c>
      <c r="C82" s="375" t="s">
        <v>131</v>
      </c>
      <c r="D82" s="375" t="s">
        <v>740</v>
      </c>
      <c r="E82" s="375" t="s">
        <v>540</v>
      </c>
      <c r="F82" s="375" t="s">
        <v>540</v>
      </c>
      <c r="G82" s="384"/>
      <c r="H82" s="375" t="s">
        <v>727</v>
      </c>
      <c r="I82" s="375" t="s">
        <v>542</v>
      </c>
      <c r="J82" s="382">
        <v>43879</v>
      </c>
      <c r="K82" s="379" t="s">
        <v>728</v>
      </c>
      <c r="L82" s="375">
        <v>3</v>
      </c>
      <c r="M82" s="382">
        <v>43881</v>
      </c>
      <c r="N82" s="375" t="s">
        <v>729</v>
      </c>
      <c r="O82" s="375" t="s">
        <v>728</v>
      </c>
      <c r="P82" s="382">
        <v>43881</v>
      </c>
      <c r="Q82" s="380">
        <v>250</v>
      </c>
      <c r="R82" s="380">
        <f t="shared" si="5"/>
        <v>250</v>
      </c>
      <c r="S82" s="382">
        <v>43885</v>
      </c>
      <c r="T82" s="382">
        <v>43885</v>
      </c>
      <c r="U82" s="382">
        <v>43885</v>
      </c>
      <c r="V82" s="382">
        <v>43885</v>
      </c>
      <c r="W82" s="382">
        <v>43885</v>
      </c>
      <c r="X82" s="375" t="s">
        <v>681</v>
      </c>
      <c r="Y82" s="416" t="s">
        <v>730</v>
      </c>
      <c r="Z82" s="382">
        <v>43885</v>
      </c>
    </row>
    <row r="83" spans="1:27" ht="14.25">
      <c r="A83" s="58" t="s">
        <v>499</v>
      </c>
      <c r="B83" s="375">
        <v>1</v>
      </c>
      <c r="C83" s="375" t="s">
        <v>131</v>
      </c>
      <c r="D83" s="375" t="s">
        <v>741</v>
      </c>
      <c r="E83" s="375" t="s">
        <v>540</v>
      </c>
      <c r="F83" s="375" t="s">
        <v>540</v>
      </c>
      <c r="G83" s="384"/>
      <c r="H83" s="375" t="s">
        <v>727</v>
      </c>
      <c r="I83" s="375" t="s">
        <v>542</v>
      </c>
      <c r="J83" s="382">
        <v>43879</v>
      </c>
      <c r="K83" s="379" t="s">
        <v>728</v>
      </c>
      <c r="L83" s="375">
        <v>3</v>
      </c>
      <c r="M83" s="382">
        <v>43881</v>
      </c>
      <c r="N83" s="375" t="s">
        <v>729</v>
      </c>
      <c r="O83" s="375" t="s">
        <v>728</v>
      </c>
      <c r="P83" s="382">
        <v>43881</v>
      </c>
      <c r="Q83" s="380">
        <v>290</v>
      </c>
      <c r="R83" s="380">
        <f t="shared" si="5"/>
        <v>290</v>
      </c>
      <c r="S83" s="382">
        <v>43885</v>
      </c>
      <c r="T83" s="382">
        <v>43885</v>
      </c>
      <c r="U83" s="382">
        <v>43885</v>
      </c>
      <c r="V83" s="382">
        <v>43885</v>
      </c>
      <c r="W83" s="382">
        <v>43885</v>
      </c>
      <c r="X83" s="375" t="s">
        <v>681</v>
      </c>
      <c r="Y83" s="416" t="s">
        <v>730</v>
      </c>
      <c r="Z83" s="382">
        <v>43885</v>
      </c>
    </row>
    <row r="84" spans="1:27" ht="14.25">
      <c r="A84" s="58" t="s">
        <v>499</v>
      </c>
      <c r="B84" s="375">
        <v>10</v>
      </c>
      <c r="C84" s="375" t="s">
        <v>148</v>
      </c>
      <c r="D84" s="375" t="s">
        <v>742</v>
      </c>
      <c r="E84" s="375" t="s">
        <v>540</v>
      </c>
      <c r="F84" s="375" t="s">
        <v>540</v>
      </c>
      <c r="G84" s="384"/>
      <c r="H84" s="375" t="s">
        <v>727</v>
      </c>
      <c r="I84" s="375" t="s">
        <v>542</v>
      </c>
      <c r="J84" s="382">
        <v>43879</v>
      </c>
      <c r="K84" s="379" t="s">
        <v>728</v>
      </c>
      <c r="L84" s="375">
        <v>3</v>
      </c>
      <c r="M84" s="382">
        <v>43881</v>
      </c>
      <c r="N84" s="375" t="s">
        <v>729</v>
      </c>
      <c r="O84" s="375" t="s">
        <v>728</v>
      </c>
      <c r="P84" s="382">
        <v>43881</v>
      </c>
      <c r="Q84" s="380">
        <v>98</v>
      </c>
      <c r="R84" s="380">
        <f t="shared" si="5"/>
        <v>980</v>
      </c>
      <c r="S84" s="382">
        <v>43885</v>
      </c>
      <c r="T84" s="382">
        <v>43885</v>
      </c>
      <c r="U84" s="382">
        <v>43885</v>
      </c>
      <c r="V84" s="382">
        <v>43885</v>
      </c>
      <c r="W84" s="382">
        <v>43885</v>
      </c>
      <c r="X84" s="375" t="s">
        <v>681</v>
      </c>
      <c r="Y84" s="416" t="s">
        <v>730</v>
      </c>
      <c r="Z84" s="382">
        <v>43885</v>
      </c>
    </row>
    <row r="85" spans="1:27" ht="14.25">
      <c r="A85" s="374" t="s">
        <v>34</v>
      </c>
      <c r="B85" s="375">
        <v>30</v>
      </c>
      <c r="C85" s="375" t="s">
        <v>148</v>
      </c>
      <c r="D85" s="375" t="s">
        <v>743</v>
      </c>
      <c r="E85" s="375" t="s">
        <v>540</v>
      </c>
      <c r="F85" s="375" t="s">
        <v>540</v>
      </c>
      <c r="G85" s="384"/>
      <c r="H85" s="375" t="s">
        <v>744</v>
      </c>
      <c r="I85" s="375" t="s">
        <v>542</v>
      </c>
      <c r="J85" s="382">
        <v>43880</v>
      </c>
      <c r="K85" s="379" t="s">
        <v>745</v>
      </c>
      <c r="L85" s="375">
        <v>3</v>
      </c>
      <c r="M85" s="382">
        <v>43885</v>
      </c>
      <c r="N85" s="375" t="s">
        <v>592</v>
      </c>
      <c r="O85" s="375" t="s">
        <v>745</v>
      </c>
      <c r="P85" s="382">
        <v>43885</v>
      </c>
      <c r="Q85" s="380">
        <v>41</v>
      </c>
      <c r="R85" s="380">
        <f t="shared" si="5"/>
        <v>1230</v>
      </c>
    </row>
    <row r="86" spans="1:27" ht="14.25">
      <c r="A86" s="374" t="s">
        <v>34</v>
      </c>
      <c r="B86" s="375">
        <v>5</v>
      </c>
      <c r="C86" s="375" t="s">
        <v>107</v>
      </c>
      <c r="D86" s="375" t="s">
        <v>746</v>
      </c>
      <c r="E86" s="375" t="s">
        <v>540</v>
      </c>
      <c r="F86" s="375" t="s">
        <v>540</v>
      </c>
      <c r="G86" s="384"/>
      <c r="H86" s="375" t="s">
        <v>744</v>
      </c>
      <c r="I86" s="375" t="s">
        <v>542</v>
      </c>
      <c r="J86" s="382">
        <v>43880</v>
      </c>
      <c r="K86" s="379" t="s">
        <v>745</v>
      </c>
      <c r="L86" s="375">
        <v>3</v>
      </c>
      <c r="M86" s="382">
        <v>43885</v>
      </c>
      <c r="N86" s="375" t="s">
        <v>592</v>
      </c>
      <c r="O86" s="375" t="s">
        <v>745</v>
      </c>
      <c r="P86" s="382">
        <v>43885</v>
      </c>
      <c r="Q86" s="380">
        <v>23</v>
      </c>
      <c r="R86" s="380">
        <f t="shared" si="5"/>
        <v>115</v>
      </c>
    </row>
    <row r="87" spans="1:27" ht="14.25">
      <c r="A87" s="374" t="s">
        <v>34</v>
      </c>
      <c r="B87" s="375">
        <v>6</v>
      </c>
      <c r="C87" s="375" t="s">
        <v>747</v>
      </c>
      <c r="D87" s="375" t="s">
        <v>748</v>
      </c>
      <c r="E87" s="375" t="s">
        <v>540</v>
      </c>
      <c r="F87" s="375" t="s">
        <v>540</v>
      </c>
      <c r="G87" s="384"/>
      <c r="H87" s="375" t="s">
        <v>749</v>
      </c>
      <c r="I87" s="375" t="s">
        <v>542</v>
      </c>
      <c r="J87" s="382">
        <v>43880</v>
      </c>
      <c r="K87" s="379" t="s">
        <v>750</v>
      </c>
      <c r="L87" s="375">
        <v>3</v>
      </c>
      <c r="M87" s="382">
        <v>43885</v>
      </c>
      <c r="N87" s="375" t="s">
        <v>592</v>
      </c>
      <c r="O87" s="375" t="s">
        <v>750</v>
      </c>
      <c r="P87" s="382">
        <v>43885</v>
      </c>
      <c r="Q87" s="380">
        <v>18</v>
      </c>
      <c r="R87" s="380">
        <f t="shared" si="5"/>
        <v>108</v>
      </c>
      <c r="S87" s="382">
        <v>43894</v>
      </c>
      <c r="T87" s="382">
        <v>43899</v>
      </c>
      <c r="U87" s="382">
        <v>43899</v>
      </c>
      <c r="V87" s="382">
        <v>43899</v>
      </c>
      <c r="W87" s="382">
        <v>43899</v>
      </c>
      <c r="X87" s="375" t="s">
        <v>751</v>
      </c>
      <c r="Y87" s="375">
        <v>133321</v>
      </c>
      <c r="Z87" s="382">
        <v>43899</v>
      </c>
      <c r="AA87" s="375" t="s">
        <v>495</v>
      </c>
    </row>
    <row r="88" spans="1:27" ht="14.25">
      <c r="A88" s="374" t="s">
        <v>34</v>
      </c>
      <c r="B88" s="375">
        <v>4</v>
      </c>
      <c r="C88" s="375" t="s">
        <v>747</v>
      </c>
      <c r="D88" s="375" t="s">
        <v>752</v>
      </c>
      <c r="E88" s="375" t="s">
        <v>540</v>
      </c>
      <c r="F88" s="375" t="s">
        <v>540</v>
      </c>
      <c r="G88" s="384"/>
      <c r="H88" s="375" t="s">
        <v>749</v>
      </c>
      <c r="I88" s="375" t="s">
        <v>542</v>
      </c>
      <c r="J88" s="382">
        <v>43880</v>
      </c>
      <c r="K88" s="379" t="s">
        <v>750</v>
      </c>
      <c r="L88" s="375">
        <v>3</v>
      </c>
      <c r="M88" s="382">
        <v>43885</v>
      </c>
      <c r="N88" s="375" t="s">
        <v>592</v>
      </c>
      <c r="O88" s="375" t="s">
        <v>750</v>
      </c>
      <c r="P88" s="382">
        <v>43885</v>
      </c>
      <c r="Q88" s="380">
        <v>23</v>
      </c>
      <c r="R88" s="380">
        <f t="shared" si="5"/>
        <v>92</v>
      </c>
      <c r="S88" s="382">
        <v>43894</v>
      </c>
      <c r="T88" s="382">
        <v>43899</v>
      </c>
      <c r="U88" s="382">
        <v>43899</v>
      </c>
      <c r="V88" s="382">
        <v>43899</v>
      </c>
      <c r="W88" s="382">
        <v>43899</v>
      </c>
      <c r="X88" s="375" t="s">
        <v>751</v>
      </c>
      <c r="Y88" s="375">
        <v>133321</v>
      </c>
      <c r="Z88" s="382">
        <v>43899</v>
      </c>
      <c r="AA88" s="375" t="s">
        <v>495</v>
      </c>
    </row>
    <row r="89" spans="1:27" ht="14.25">
      <c r="A89" s="374" t="s">
        <v>34</v>
      </c>
      <c r="B89" s="375">
        <v>5</v>
      </c>
      <c r="C89" s="375" t="s">
        <v>747</v>
      </c>
      <c r="D89" s="375" t="s">
        <v>753</v>
      </c>
      <c r="E89" s="375" t="s">
        <v>540</v>
      </c>
      <c r="F89" s="375" t="s">
        <v>540</v>
      </c>
      <c r="G89" s="384"/>
      <c r="H89" s="375" t="s">
        <v>749</v>
      </c>
      <c r="I89" s="375" t="s">
        <v>542</v>
      </c>
      <c r="J89" s="382">
        <v>43880</v>
      </c>
      <c r="K89" s="379" t="s">
        <v>750</v>
      </c>
      <c r="L89" s="375">
        <v>3</v>
      </c>
      <c r="M89" s="382">
        <v>43885</v>
      </c>
      <c r="N89" s="375" t="s">
        <v>592</v>
      </c>
      <c r="O89" s="375" t="s">
        <v>750</v>
      </c>
      <c r="P89" s="382">
        <v>43885</v>
      </c>
      <c r="Q89" s="380">
        <v>31</v>
      </c>
      <c r="R89" s="380">
        <f t="shared" si="5"/>
        <v>155</v>
      </c>
      <c r="S89" s="382">
        <v>43894</v>
      </c>
      <c r="T89" s="382">
        <v>43899</v>
      </c>
      <c r="U89" s="382">
        <v>43899</v>
      </c>
      <c r="V89" s="382">
        <v>43899</v>
      </c>
      <c r="W89" s="382">
        <v>43899</v>
      </c>
      <c r="X89" s="375" t="s">
        <v>751</v>
      </c>
      <c r="Y89" s="375">
        <v>133321</v>
      </c>
      <c r="Z89" s="382">
        <v>43899</v>
      </c>
      <c r="AA89" s="375" t="s">
        <v>495</v>
      </c>
    </row>
    <row r="90" spans="1:27" ht="14.25">
      <c r="A90" s="374" t="s">
        <v>34</v>
      </c>
      <c r="B90" s="375">
        <v>3</v>
      </c>
      <c r="C90" s="375" t="s">
        <v>113</v>
      </c>
      <c r="D90" s="375" t="s">
        <v>754</v>
      </c>
      <c r="E90" s="375" t="s">
        <v>540</v>
      </c>
      <c r="F90" s="375" t="s">
        <v>540</v>
      </c>
      <c r="G90" s="384"/>
      <c r="H90" s="375" t="s">
        <v>749</v>
      </c>
      <c r="I90" s="375" t="s">
        <v>542</v>
      </c>
      <c r="J90" s="382">
        <v>43880</v>
      </c>
      <c r="K90" s="379" t="s">
        <v>750</v>
      </c>
      <c r="L90" s="375">
        <v>3</v>
      </c>
      <c r="M90" s="382">
        <v>43885</v>
      </c>
      <c r="N90" s="375" t="s">
        <v>592</v>
      </c>
      <c r="O90" s="375" t="s">
        <v>750</v>
      </c>
      <c r="P90" s="382">
        <v>43885</v>
      </c>
      <c r="Q90" s="380">
        <v>205</v>
      </c>
      <c r="R90" s="380">
        <f t="shared" si="5"/>
        <v>615</v>
      </c>
      <c r="S90" s="382">
        <v>43894</v>
      </c>
      <c r="T90" s="382">
        <v>43899</v>
      </c>
      <c r="U90" s="382">
        <v>43899</v>
      </c>
      <c r="V90" s="382">
        <v>43899</v>
      </c>
      <c r="W90" s="382">
        <v>43899</v>
      </c>
      <c r="X90" s="375" t="s">
        <v>751</v>
      </c>
      <c r="Y90" s="375">
        <v>133321</v>
      </c>
      <c r="Z90" s="382">
        <v>43899</v>
      </c>
      <c r="AA90" s="375" t="s">
        <v>495</v>
      </c>
    </row>
    <row r="91" spans="1:27" ht="38.25">
      <c r="A91" s="44" t="s">
        <v>498</v>
      </c>
      <c r="B91" s="375">
        <v>39</v>
      </c>
      <c r="C91" s="375" t="s">
        <v>148</v>
      </c>
      <c r="D91" s="375" t="s">
        <v>755</v>
      </c>
      <c r="E91" s="375" t="s">
        <v>540</v>
      </c>
      <c r="F91" s="375" t="s">
        <v>540</v>
      </c>
      <c r="G91" s="384"/>
      <c r="H91" s="375" t="s">
        <v>756</v>
      </c>
      <c r="I91" s="375" t="s">
        <v>542</v>
      </c>
      <c r="J91" s="382">
        <v>43887</v>
      </c>
      <c r="K91" s="379" t="s">
        <v>757</v>
      </c>
      <c r="L91" s="375">
        <v>3</v>
      </c>
      <c r="M91" s="382">
        <v>43888</v>
      </c>
      <c r="N91" s="375" t="s">
        <v>758</v>
      </c>
      <c r="O91" s="375" t="s">
        <v>759</v>
      </c>
      <c r="P91" s="382">
        <v>43888</v>
      </c>
      <c r="Q91" s="380">
        <v>475</v>
      </c>
      <c r="R91" s="380">
        <f t="shared" si="5"/>
        <v>18525</v>
      </c>
      <c r="S91" s="382">
        <v>43889</v>
      </c>
      <c r="T91" s="382">
        <v>43895</v>
      </c>
      <c r="U91" s="382">
        <v>43895</v>
      </c>
      <c r="V91" s="382">
        <v>43895</v>
      </c>
      <c r="W91" s="382">
        <v>43895</v>
      </c>
      <c r="X91" s="375" t="s">
        <v>760</v>
      </c>
      <c r="Y91" s="375">
        <v>2536</v>
      </c>
      <c r="Z91" s="382">
        <v>43895</v>
      </c>
      <c r="AA91" s="375" t="s">
        <v>495</v>
      </c>
    </row>
    <row r="92" spans="1:27" ht="14.25">
      <c r="A92" s="374" t="s">
        <v>34</v>
      </c>
      <c r="B92" s="375">
        <v>3</v>
      </c>
      <c r="C92" s="375" t="s">
        <v>178</v>
      </c>
      <c r="D92" s="375" t="s">
        <v>761</v>
      </c>
      <c r="E92" s="375" t="s">
        <v>540</v>
      </c>
      <c r="F92" s="375" t="s">
        <v>540</v>
      </c>
      <c r="G92" s="384"/>
      <c r="H92" s="375" t="s">
        <v>703</v>
      </c>
      <c r="I92" s="375" t="s">
        <v>542</v>
      </c>
      <c r="J92" s="382">
        <v>43871</v>
      </c>
      <c r="K92" s="379" t="s">
        <v>704</v>
      </c>
      <c r="L92" s="375">
        <v>3</v>
      </c>
      <c r="M92" s="382">
        <v>43887</v>
      </c>
      <c r="N92" s="375" t="s">
        <v>560</v>
      </c>
      <c r="O92" s="375" t="s">
        <v>757</v>
      </c>
      <c r="P92" s="382">
        <v>43887</v>
      </c>
      <c r="Q92" s="380">
        <v>34900</v>
      </c>
      <c r="R92" s="380">
        <f t="shared" si="5"/>
        <v>104700</v>
      </c>
    </row>
    <row r="93" spans="1:27" ht="14.25">
      <c r="A93" s="58" t="s">
        <v>40</v>
      </c>
      <c r="B93" s="375">
        <v>1</v>
      </c>
      <c r="C93" s="375" t="s">
        <v>393</v>
      </c>
      <c r="D93" s="375" t="s">
        <v>762</v>
      </c>
      <c r="E93" s="375" t="s">
        <v>540</v>
      </c>
      <c r="F93" s="375" t="s">
        <v>540</v>
      </c>
      <c r="G93" s="384"/>
      <c r="H93" s="375" t="s">
        <v>763</v>
      </c>
      <c r="I93" s="375" t="s">
        <v>542</v>
      </c>
      <c r="J93" s="382">
        <v>43887</v>
      </c>
      <c r="K93" s="379" t="s">
        <v>764</v>
      </c>
      <c r="L93" s="375">
        <v>3</v>
      </c>
      <c r="M93" s="382">
        <v>43888</v>
      </c>
      <c r="N93" s="375" t="s">
        <v>765</v>
      </c>
      <c r="O93" s="375" t="s">
        <v>764</v>
      </c>
      <c r="P93" s="382">
        <v>43888</v>
      </c>
      <c r="Q93" s="380">
        <v>8000</v>
      </c>
      <c r="R93" s="380">
        <f t="shared" si="5"/>
        <v>8000</v>
      </c>
    </row>
    <row r="94" spans="1:27" ht="14.25">
      <c r="A94" s="67" t="s">
        <v>497</v>
      </c>
      <c r="B94" s="375">
        <v>28</v>
      </c>
      <c r="C94" s="375" t="s">
        <v>538</v>
      </c>
      <c r="D94" s="375" t="s">
        <v>629</v>
      </c>
      <c r="E94" s="375" t="s">
        <v>540</v>
      </c>
      <c r="F94" s="375" t="s">
        <v>540</v>
      </c>
      <c r="G94" s="384"/>
      <c r="H94" s="375" t="s">
        <v>766</v>
      </c>
      <c r="I94" s="375" t="s">
        <v>542</v>
      </c>
      <c r="J94" s="382">
        <v>43885</v>
      </c>
      <c r="K94" s="379" t="s">
        <v>767</v>
      </c>
      <c r="L94" s="375">
        <v>3</v>
      </c>
      <c r="M94" s="382">
        <v>43885</v>
      </c>
      <c r="N94" s="375" t="s">
        <v>544</v>
      </c>
      <c r="O94" s="375" t="s">
        <v>768</v>
      </c>
      <c r="P94" s="382">
        <v>43885</v>
      </c>
      <c r="Q94" s="380">
        <v>150</v>
      </c>
      <c r="R94" s="380">
        <f t="shared" si="5"/>
        <v>4200</v>
      </c>
    </row>
    <row r="95" spans="1:27" ht="14.25">
      <c r="A95" s="67" t="s">
        <v>502</v>
      </c>
      <c r="B95" s="375">
        <v>1</v>
      </c>
      <c r="C95" s="375" t="s">
        <v>393</v>
      </c>
      <c r="D95" s="375" t="s">
        <v>769</v>
      </c>
      <c r="E95" s="375"/>
      <c r="F95" s="375"/>
      <c r="G95" s="384"/>
      <c r="H95" s="375" t="s">
        <v>770</v>
      </c>
      <c r="I95" s="375" t="s">
        <v>542</v>
      </c>
      <c r="J95" s="382">
        <v>43886</v>
      </c>
      <c r="K95" s="379" t="s">
        <v>771</v>
      </c>
      <c r="L95" s="375">
        <v>3</v>
      </c>
      <c r="M95" s="382">
        <v>43889</v>
      </c>
      <c r="N95" s="375" t="s">
        <v>571</v>
      </c>
      <c r="O95" s="375" t="s">
        <v>772</v>
      </c>
      <c r="P95" s="382">
        <v>43889</v>
      </c>
      <c r="Q95" s="380">
        <v>11139</v>
      </c>
      <c r="R95" s="380">
        <v>11139</v>
      </c>
    </row>
    <row r="96" spans="1:27" ht="38.25">
      <c r="A96" s="67" t="s">
        <v>496</v>
      </c>
      <c r="B96" s="375">
        <v>100</v>
      </c>
      <c r="C96" s="375" t="s">
        <v>538</v>
      </c>
      <c r="D96" s="375" t="s">
        <v>637</v>
      </c>
      <c r="E96" s="375" t="s">
        <v>540</v>
      </c>
      <c r="F96" s="375" t="s">
        <v>540</v>
      </c>
      <c r="G96" s="384"/>
      <c r="H96" s="375" t="s">
        <v>773</v>
      </c>
      <c r="I96" s="375" t="s">
        <v>542</v>
      </c>
      <c r="J96" s="382">
        <v>43893</v>
      </c>
      <c r="K96" s="379" t="s">
        <v>774</v>
      </c>
      <c r="L96" s="375">
        <v>3</v>
      </c>
      <c r="M96" s="382">
        <v>43899</v>
      </c>
      <c r="N96" s="375" t="s">
        <v>612</v>
      </c>
      <c r="O96" s="375" t="s">
        <v>775</v>
      </c>
      <c r="P96" s="382">
        <v>43899</v>
      </c>
      <c r="Q96" s="380">
        <v>850</v>
      </c>
      <c r="R96" s="380">
        <f t="shared" ref="R96:R129" si="6">B96*Q96</f>
        <v>85000</v>
      </c>
    </row>
    <row r="97" spans="1:35" ht="25.5">
      <c r="A97" s="44" t="s">
        <v>506</v>
      </c>
      <c r="B97" s="375">
        <v>15</v>
      </c>
      <c r="C97" s="375" t="s">
        <v>148</v>
      </c>
      <c r="D97" s="375" t="s">
        <v>776</v>
      </c>
      <c r="E97" s="375" t="s">
        <v>540</v>
      </c>
      <c r="F97" s="375" t="s">
        <v>540</v>
      </c>
      <c r="G97" s="384"/>
      <c r="H97" s="375" t="s">
        <v>688</v>
      </c>
      <c r="J97" s="382">
        <v>43889</v>
      </c>
      <c r="K97" s="379" t="s">
        <v>777</v>
      </c>
      <c r="L97" s="375">
        <v>3</v>
      </c>
      <c r="M97" s="382">
        <v>43894</v>
      </c>
      <c r="N97" s="375" t="s">
        <v>778</v>
      </c>
      <c r="O97" s="375" t="s">
        <v>779</v>
      </c>
      <c r="P97" s="382">
        <v>43894</v>
      </c>
      <c r="Q97" s="375">
        <v>2999</v>
      </c>
      <c r="R97" s="380">
        <f t="shared" si="6"/>
        <v>44985</v>
      </c>
    </row>
    <row r="98" spans="1:35" ht="38.25">
      <c r="A98" s="44" t="s">
        <v>498</v>
      </c>
      <c r="B98" s="375">
        <v>40</v>
      </c>
      <c r="C98" s="375" t="s">
        <v>148</v>
      </c>
      <c r="D98" s="375" t="s">
        <v>780</v>
      </c>
      <c r="E98" s="375" t="s">
        <v>540</v>
      </c>
      <c r="F98" s="375" t="s">
        <v>540</v>
      </c>
      <c r="G98" s="384"/>
      <c r="H98" s="375" t="s">
        <v>781</v>
      </c>
      <c r="I98" s="375" t="s">
        <v>542</v>
      </c>
      <c r="J98" s="382">
        <v>43887</v>
      </c>
      <c r="K98" s="379" t="s">
        <v>759</v>
      </c>
      <c r="L98" s="375">
        <v>3</v>
      </c>
      <c r="M98" s="382">
        <v>43894</v>
      </c>
      <c r="N98" s="375" t="s">
        <v>782</v>
      </c>
      <c r="O98" s="375" t="s">
        <v>783</v>
      </c>
      <c r="P98" s="382">
        <v>43894</v>
      </c>
      <c r="Q98" s="375">
        <v>755</v>
      </c>
      <c r="R98" s="380">
        <f t="shared" si="6"/>
        <v>30200</v>
      </c>
      <c r="S98" s="382">
        <v>43903</v>
      </c>
      <c r="T98" s="382">
        <v>44033</v>
      </c>
      <c r="U98" s="382">
        <v>44033</v>
      </c>
      <c r="V98" s="382">
        <v>44033</v>
      </c>
      <c r="W98" s="382">
        <v>44033</v>
      </c>
      <c r="X98" s="375" t="s">
        <v>784</v>
      </c>
      <c r="Y98" s="386">
        <v>13737</v>
      </c>
      <c r="Z98" s="382">
        <v>44033</v>
      </c>
    </row>
    <row r="99" spans="1:35" ht="25.5">
      <c r="A99" s="44" t="s">
        <v>34</v>
      </c>
      <c r="B99" s="417">
        <v>40</v>
      </c>
      <c r="C99" s="417" t="s">
        <v>148</v>
      </c>
      <c r="D99" s="417" t="s">
        <v>785</v>
      </c>
      <c r="E99" s="417" t="s">
        <v>540</v>
      </c>
      <c r="F99" s="417" t="s">
        <v>540</v>
      </c>
      <c r="G99" s="418"/>
      <c r="H99" s="417" t="s">
        <v>773</v>
      </c>
      <c r="I99" s="417" t="s">
        <v>542</v>
      </c>
      <c r="J99" s="419">
        <v>43893</v>
      </c>
      <c r="K99" s="420" t="s">
        <v>786</v>
      </c>
      <c r="L99" s="417">
        <v>3</v>
      </c>
      <c r="M99" s="419">
        <v>43894</v>
      </c>
      <c r="N99" s="417" t="s">
        <v>787</v>
      </c>
      <c r="O99" s="417" t="s">
        <v>788</v>
      </c>
      <c r="P99" s="419">
        <v>43895</v>
      </c>
      <c r="Q99" s="417">
        <v>21</v>
      </c>
      <c r="R99" s="421">
        <f t="shared" si="6"/>
        <v>840</v>
      </c>
      <c r="S99" s="422"/>
      <c r="T99" s="422"/>
      <c r="U99" s="422"/>
      <c r="V99" s="422"/>
      <c r="W99" s="422"/>
      <c r="X99" s="422"/>
      <c r="Y99" s="422"/>
      <c r="Z99" s="422"/>
      <c r="AA99" s="422"/>
      <c r="AB99" s="422"/>
      <c r="AC99" s="422"/>
      <c r="AD99" s="422"/>
      <c r="AE99" s="422"/>
      <c r="AF99" s="422"/>
      <c r="AG99" s="422"/>
      <c r="AH99" s="422"/>
      <c r="AI99" s="422"/>
    </row>
    <row r="100" spans="1:35" ht="14.25">
      <c r="A100" s="67" t="s">
        <v>503</v>
      </c>
      <c r="B100" s="375">
        <v>100</v>
      </c>
      <c r="C100" s="375" t="s">
        <v>148</v>
      </c>
      <c r="D100" s="375" t="s">
        <v>789</v>
      </c>
      <c r="E100" s="375" t="s">
        <v>540</v>
      </c>
      <c r="F100" s="375" t="s">
        <v>540</v>
      </c>
      <c r="G100" s="384"/>
      <c r="H100" s="375" t="s">
        <v>790</v>
      </c>
      <c r="J100" s="382">
        <v>43893</v>
      </c>
      <c r="K100" s="379" t="s">
        <v>791</v>
      </c>
      <c r="L100" s="375">
        <v>3</v>
      </c>
      <c r="M100" s="382">
        <v>43895</v>
      </c>
      <c r="N100" s="375" t="s">
        <v>792</v>
      </c>
      <c r="O100" s="375" t="s">
        <v>793</v>
      </c>
      <c r="P100" s="382">
        <v>43895</v>
      </c>
      <c r="Q100" s="375">
        <v>210</v>
      </c>
      <c r="R100" s="380">
        <f t="shared" si="6"/>
        <v>21000</v>
      </c>
    </row>
    <row r="101" spans="1:35" ht="14.25">
      <c r="A101" s="67" t="s">
        <v>503</v>
      </c>
      <c r="B101" s="375">
        <v>100</v>
      </c>
      <c r="C101" s="375" t="s">
        <v>148</v>
      </c>
      <c r="D101" s="375" t="s">
        <v>794</v>
      </c>
      <c r="E101" s="375" t="s">
        <v>540</v>
      </c>
      <c r="F101" s="375" t="s">
        <v>540</v>
      </c>
      <c r="H101" s="375" t="s">
        <v>790</v>
      </c>
      <c r="J101" s="382">
        <v>43893</v>
      </c>
      <c r="K101" s="379" t="s">
        <v>791</v>
      </c>
      <c r="L101" s="375">
        <v>3</v>
      </c>
      <c r="M101" s="382">
        <v>43895</v>
      </c>
      <c r="N101" s="375" t="s">
        <v>792</v>
      </c>
      <c r="O101" s="375" t="s">
        <v>793</v>
      </c>
      <c r="P101" s="382">
        <v>43895</v>
      </c>
      <c r="Q101" s="387">
        <v>88</v>
      </c>
      <c r="R101" s="380">
        <f t="shared" si="6"/>
        <v>8800</v>
      </c>
    </row>
    <row r="102" spans="1:35" ht="14.25">
      <c r="A102" s="67" t="s">
        <v>503</v>
      </c>
      <c r="B102" s="375">
        <v>100</v>
      </c>
      <c r="C102" s="375" t="s">
        <v>148</v>
      </c>
      <c r="D102" s="375" t="s">
        <v>795</v>
      </c>
      <c r="E102" s="375" t="s">
        <v>540</v>
      </c>
      <c r="F102" s="375" t="s">
        <v>540</v>
      </c>
      <c r="H102" s="375" t="s">
        <v>790</v>
      </c>
      <c r="J102" s="382">
        <v>43893</v>
      </c>
      <c r="K102" s="379" t="s">
        <v>791</v>
      </c>
      <c r="L102" s="375">
        <v>3</v>
      </c>
      <c r="M102" s="382">
        <v>43895</v>
      </c>
      <c r="N102" s="375" t="s">
        <v>792</v>
      </c>
      <c r="O102" s="375" t="s">
        <v>793</v>
      </c>
      <c r="P102" s="382">
        <v>43895</v>
      </c>
      <c r="Q102" s="387">
        <v>15.5</v>
      </c>
      <c r="R102" s="380">
        <f t="shared" si="6"/>
        <v>1550</v>
      </c>
    </row>
    <row r="103" spans="1:35" ht="14.25">
      <c r="A103" s="58" t="s">
        <v>499</v>
      </c>
      <c r="B103" s="375">
        <v>10</v>
      </c>
      <c r="C103" s="375" t="s">
        <v>796</v>
      </c>
      <c r="D103" s="375" t="s">
        <v>797</v>
      </c>
      <c r="E103" s="375" t="s">
        <v>540</v>
      </c>
      <c r="F103" s="375" t="s">
        <v>540</v>
      </c>
      <c r="H103" s="375" t="s">
        <v>798</v>
      </c>
      <c r="J103" s="382">
        <v>43892</v>
      </c>
      <c r="K103" s="379" t="s">
        <v>793</v>
      </c>
      <c r="L103" s="375">
        <v>3</v>
      </c>
      <c r="M103" s="382">
        <v>43894</v>
      </c>
      <c r="N103" s="375" t="s">
        <v>729</v>
      </c>
      <c r="O103" s="375" t="s">
        <v>774</v>
      </c>
      <c r="P103" s="382">
        <v>43894</v>
      </c>
      <c r="Q103" s="387">
        <v>235</v>
      </c>
      <c r="R103" s="380">
        <f t="shared" si="6"/>
        <v>2350</v>
      </c>
      <c r="S103" s="382">
        <v>43897</v>
      </c>
      <c r="T103" s="382">
        <v>43897</v>
      </c>
      <c r="U103" s="382">
        <v>43897</v>
      </c>
      <c r="V103" s="382">
        <v>43897</v>
      </c>
      <c r="W103" s="382">
        <v>43897</v>
      </c>
      <c r="X103" s="375" t="s">
        <v>799</v>
      </c>
      <c r="Y103" s="416" t="s">
        <v>800</v>
      </c>
      <c r="Z103" s="382">
        <v>43897</v>
      </c>
      <c r="AA103" s="375" t="s">
        <v>495</v>
      </c>
    </row>
    <row r="104" spans="1:35" ht="14.25">
      <c r="A104" s="58" t="s">
        <v>499</v>
      </c>
      <c r="B104" s="375">
        <v>5</v>
      </c>
      <c r="C104" s="375" t="s">
        <v>796</v>
      </c>
      <c r="D104" s="375" t="s">
        <v>801</v>
      </c>
      <c r="E104" s="375" t="s">
        <v>540</v>
      </c>
      <c r="F104" s="375" t="s">
        <v>540</v>
      </c>
      <c r="G104" s="384"/>
      <c r="H104" s="375" t="s">
        <v>798</v>
      </c>
      <c r="J104" s="382">
        <v>43892</v>
      </c>
      <c r="K104" s="379" t="s">
        <v>793</v>
      </c>
      <c r="L104" s="375">
        <v>3</v>
      </c>
      <c r="M104" s="382">
        <v>43894</v>
      </c>
      <c r="N104" s="375" t="s">
        <v>729</v>
      </c>
      <c r="O104" s="375" t="s">
        <v>774</v>
      </c>
      <c r="P104" s="382">
        <v>43894</v>
      </c>
      <c r="Q104" s="387">
        <v>65</v>
      </c>
      <c r="R104" s="380">
        <f t="shared" si="6"/>
        <v>325</v>
      </c>
      <c r="S104" s="382">
        <v>43897</v>
      </c>
      <c r="T104" s="382">
        <v>43897</v>
      </c>
      <c r="U104" s="382">
        <v>43897</v>
      </c>
      <c r="V104" s="382">
        <v>43897</v>
      </c>
      <c r="W104" s="382">
        <v>43897</v>
      </c>
      <c r="X104" s="375" t="s">
        <v>799</v>
      </c>
      <c r="Y104" s="416" t="s">
        <v>800</v>
      </c>
      <c r="Z104" s="382">
        <v>43897</v>
      </c>
      <c r="AA104" s="375" t="s">
        <v>495</v>
      </c>
    </row>
    <row r="105" spans="1:35" ht="14.25">
      <c r="A105" s="58" t="s">
        <v>499</v>
      </c>
      <c r="B105" s="375">
        <v>2</v>
      </c>
      <c r="C105" s="375" t="s">
        <v>802</v>
      </c>
      <c r="D105" s="375" t="s">
        <v>803</v>
      </c>
      <c r="E105" s="375" t="s">
        <v>540</v>
      </c>
      <c r="F105" s="375" t="s">
        <v>540</v>
      </c>
      <c r="G105" s="384"/>
      <c r="H105" s="375" t="s">
        <v>798</v>
      </c>
      <c r="J105" s="382">
        <v>43892</v>
      </c>
      <c r="K105" s="379" t="s">
        <v>793</v>
      </c>
      <c r="L105" s="375">
        <v>3</v>
      </c>
      <c r="M105" s="382">
        <v>43894</v>
      </c>
      <c r="N105" s="375" t="s">
        <v>729</v>
      </c>
      <c r="O105" s="375" t="s">
        <v>774</v>
      </c>
      <c r="P105" s="382">
        <v>43894</v>
      </c>
      <c r="Q105" s="387">
        <v>225</v>
      </c>
      <c r="R105" s="380">
        <f t="shared" si="6"/>
        <v>450</v>
      </c>
      <c r="S105" s="382">
        <v>43897</v>
      </c>
      <c r="T105" s="382">
        <v>43897</v>
      </c>
      <c r="U105" s="382">
        <v>43897</v>
      </c>
      <c r="V105" s="382">
        <v>43897</v>
      </c>
      <c r="W105" s="382">
        <v>43897</v>
      </c>
      <c r="X105" s="375" t="s">
        <v>799</v>
      </c>
      <c r="Y105" s="416" t="s">
        <v>800</v>
      </c>
      <c r="Z105" s="382">
        <v>43897</v>
      </c>
      <c r="AA105" s="375" t="s">
        <v>495</v>
      </c>
    </row>
    <row r="106" spans="1:35" ht="14.25">
      <c r="A106" s="58" t="s">
        <v>499</v>
      </c>
      <c r="B106" s="375">
        <v>4</v>
      </c>
      <c r="C106" s="375" t="s">
        <v>148</v>
      </c>
      <c r="D106" s="375" t="s">
        <v>804</v>
      </c>
      <c r="E106" s="375" t="s">
        <v>540</v>
      </c>
      <c r="F106" s="375" t="s">
        <v>540</v>
      </c>
      <c r="G106" s="384"/>
      <c r="H106" s="375" t="s">
        <v>798</v>
      </c>
      <c r="J106" s="382">
        <v>43892</v>
      </c>
      <c r="K106" s="379" t="s">
        <v>793</v>
      </c>
      <c r="L106" s="375">
        <v>3</v>
      </c>
      <c r="M106" s="382">
        <v>43894</v>
      </c>
      <c r="N106" s="375" t="s">
        <v>729</v>
      </c>
      <c r="O106" s="375" t="s">
        <v>774</v>
      </c>
      <c r="P106" s="382">
        <v>43894</v>
      </c>
      <c r="Q106" s="387">
        <v>310</v>
      </c>
      <c r="R106" s="380">
        <f t="shared" si="6"/>
        <v>1240</v>
      </c>
      <c r="S106" s="382">
        <v>43897</v>
      </c>
      <c r="T106" s="382">
        <v>43897</v>
      </c>
      <c r="U106" s="382">
        <v>43897</v>
      </c>
      <c r="V106" s="382">
        <v>43897</v>
      </c>
      <c r="W106" s="382">
        <v>43897</v>
      </c>
      <c r="X106" s="375" t="s">
        <v>799</v>
      </c>
      <c r="Y106" s="416" t="s">
        <v>800</v>
      </c>
      <c r="Z106" s="382">
        <v>43897</v>
      </c>
      <c r="AA106" s="375" t="s">
        <v>495</v>
      </c>
    </row>
    <row r="107" spans="1:35" ht="14.25">
      <c r="A107" s="58" t="s">
        <v>499</v>
      </c>
      <c r="B107" s="375">
        <v>4</v>
      </c>
      <c r="C107" s="375" t="s">
        <v>148</v>
      </c>
      <c r="D107" s="375" t="s">
        <v>805</v>
      </c>
      <c r="E107" s="375" t="s">
        <v>540</v>
      </c>
      <c r="F107" s="375" t="s">
        <v>540</v>
      </c>
      <c r="G107" s="384"/>
      <c r="H107" s="375" t="s">
        <v>798</v>
      </c>
      <c r="J107" s="382">
        <v>43892</v>
      </c>
      <c r="K107" s="379" t="s">
        <v>793</v>
      </c>
      <c r="L107" s="375">
        <v>3</v>
      </c>
      <c r="M107" s="382">
        <v>43894</v>
      </c>
      <c r="N107" s="375" t="s">
        <v>729</v>
      </c>
      <c r="O107" s="375" t="s">
        <v>774</v>
      </c>
      <c r="P107" s="382">
        <v>43894</v>
      </c>
      <c r="Q107" s="387">
        <v>55</v>
      </c>
      <c r="R107" s="380">
        <f t="shared" si="6"/>
        <v>220</v>
      </c>
      <c r="S107" s="382">
        <v>43897</v>
      </c>
      <c r="T107" s="382">
        <v>43897</v>
      </c>
      <c r="U107" s="382">
        <v>43897</v>
      </c>
      <c r="V107" s="382">
        <v>43897</v>
      </c>
      <c r="W107" s="382">
        <v>43897</v>
      </c>
      <c r="X107" s="375" t="s">
        <v>799</v>
      </c>
      <c r="Y107" s="416" t="s">
        <v>800</v>
      </c>
      <c r="Z107" s="382">
        <v>43897</v>
      </c>
      <c r="AA107" s="375" t="s">
        <v>495</v>
      </c>
    </row>
    <row r="108" spans="1:35" ht="14.25">
      <c r="A108" s="58" t="s">
        <v>499</v>
      </c>
      <c r="B108" s="375">
        <v>4</v>
      </c>
      <c r="C108" s="375" t="s">
        <v>148</v>
      </c>
      <c r="D108" s="375" t="s">
        <v>806</v>
      </c>
      <c r="E108" s="375" t="s">
        <v>540</v>
      </c>
      <c r="F108" s="375" t="s">
        <v>540</v>
      </c>
      <c r="G108" s="384"/>
      <c r="H108" s="375" t="s">
        <v>798</v>
      </c>
      <c r="J108" s="382">
        <v>43892</v>
      </c>
      <c r="K108" s="379" t="s">
        <v>793</v>
      </c>
      <c r="L108" s="375">
        <v>3</v>
      </c>
      <c r="M108" s="382">
        <v>43894</v>
      </c>
      <c r="N108" s="375" t="s">
        <v>729</v>
      </c>
      <c r="O108" s="375" t="s">
        <v>774</v>
      </c>
      <c r="P108" s="382">
        <v>43894</v>
      </c>
      <c r="Q108" s="387">
        <v>95</v>
      </c>
      <c r="R108" s="380">
        <f t="shared" si="6"/>
        <v>380</v>
      </c>
      <c r="S108" s="382">
        <v>43897</v>
      </c>
      <c r="T108" s="382">
        <v>43897</v>
      </c>
      <c r="U108" s="382">
        <v>43897</v>
      </c>
      <c r="V108" s="382">
        <v>43897</v>
      </c>
      <c r="W108" s="382">
        <v>43897</v>
      </c>
      <c r="X108" s="375" t="s">
        <v>799</v>
      </c>
      <c r="Y108" s="416" t="s">
        <v>800</v>
      </c>
      <c r="Z108" s="382">
        <v>43897</v>
      </c>
      <c r="AA108" s="375" t="s">
        <v>495</v>
      </c>
    </row>
    <row r="109" spans="1:35" ht="14.25">
      <c r="A109" s="58" t="s">
        <v>499</v>
      </c>
      <c r="B109" s="375">
        <v>4</v>
      </c>
      <c r="C109" s="375" t="s">
        <v>148</v>
      </c>
      <c r="D109" s="375" t="s">
        <v>807</v>
      </c>
      <c r="E109" s="375" t="s">
        <v>540</v>
      </c>
      <c r="F109" s="375" t="s">
        <v>540</v>
      </c>
      <c r="G109" s="384"/>
      <c r="H109" s="375" t="s">
        <v>798</v>
      </c>
      <c r="J109" s="382">
        <v>43892</v>
      </c>
      <c r="K109" s="379" t="s">
        <v>793</v>
      </c>
      <c r="L109" s="375">
        <v>3</v>
      </c>
      <c r="M109" s="382">
        <v>43894</v>
      </c>
      <c r="N109" s="375" t="s">
        <v>729</v>
      </c>
      <c r="O109" s="375" t="s">
        <v>774</v>
      </c>
      <c r="P109" s="382">
        <v>43894</v>
      </c>
      <c r="Q109" s="387">
        <v>45</v>
      </c>
      <c r="R109" s="380">
        <f t="shared" si="6"/>
        <v>180</v>
      </c>
      <c r="S109" s="382">
        <v>43897</v>
      </c>
      <c r="T109" s="382">
        <v>43897</v>
      </c>
      <c r="U109" s="382">
        <v>43897</v>
      </c>
      <c r="V109" s="382">
        <v>43897</v>
      </c>
      <c r="W109" s="382">
        <v>43897</v>
      </c>
      <c r="X109" s="375" t="s">
        <v>799</v>
      </c>
      <c r="Y109" s="416" t="s">
        <v>800</v>
      </c>
      <c r="Z109" s="382">
        <v>43897</v>
      </c>
      <c r="AA109" s="375" t="s">
        <v>495</v>
      </c>
    </row>
    <row r="110" spans="1:35" ht="14.25">
      <c r="A110" s="374" t="s">
        <v>34</v>
      </c>
      <c r="B110" s="375">
        <v>40</v>
      </c>
      <c r="C110" s="375" t="s">
        <v>148</v>
      </c>
      <c r="D110" s="375" t="s">
        <v>808</v>
      </c>
      <c r="E110" s="375" t="s">
        <v>540</v>
      </c>
      <c r="F110" s="375" t="s">
        <v>540</v>
      </c>
      <c r="G110" s="384"/>
      <c r="H110" s="375" t="s">
        <v>773</v>
      </c>
      <c r="J110" s="382">
        <v>43895</v>
      </c>
      <c r="K110" s="379" t="s">
        <v>809</v>
      </c>
      <c r="L110" s="375">
        <v>3</v>
      </c>
      <c r="M110" s="382">
        <v>43896</v>
      </c>
      <c r="N110" s="375" t="s">
        <v>592</v>
      </c>
      <c r="O110" s="375" t="s">
        <v>786</v>
      </c>
      <c r="P110" s="378">
        <v>43896</v>
      </c>
      <c r="Q110" s="406">
        <v>85</v>
      </c>
      <c r="R110" s="380">
        <f t="shared" si="6"/>
        <v>3400</v>
      </c>
      <c r="S110" s="382">
        <v>43906</v>
      </c>
      <c r="T110" s="382">
        <v>43906</v>
      </c>
      <c r="U110" s="382">
        <v>43906</v>
      </c>
      <c r="V110" s="382">
        <v>43906</v>
      </c>
      <c r="W110" s="382">
        <v>43906</v>
      </c>
      <c r="X110" s="375" t="s">
        <v>810</v>
      </c>
      <c r="Y110" s="375">
        <v>133463</v>
      </c>
      <c r="Z110" s="382">
        <v>43906</v>
      </c>
      <c r="AA110" s="375" t="s">
        <v>494</v>
      </c>
    </row>
    <row r="111" spans="1:35" ht="14.25">
      <c r="A111" s="67" t="s">
        <v>497</v>
      </c>
      <c r="B111" s="375">
        <v>13</v>
      </c>
      <c r="C111" s="375" t="s">
        <v>538</v>
      </c>
      <c r="D111" s="375" t="s">
        <v>577</v>
      </c>
      <c r="E111" s="375" t="s">
        <v>540</v>
      </c>
      <c r="F111" s="375" t="s">
        <v>540</v>
      </c>
      <c r="H111" s="375" t="s">
        <v>811</v>
      </c>
      <c r="J111" s="382">
        <v>43893</v>
      </c>
      <c r="K111" s="379" t="s">
        <v>812</v>
      </c>
      <c r="L111" s="375">
        <v>3</v>
      </c>
      <c r="M111" s="382">
        <v>43893</v>
      </c>
      <c r="N111" s="375" t="s">
        <v>544</v>
      </c>
      <c r="O111" s="375" t="s">
        <v>791</v>
      </c>
      <c r="P111" s="378">
        <v>43893</v>
      </c>
      <c r="Q111" s="387">
        <v>295</v>
      </c>
      <c r="R111" s="380">
        <f t="shared" si="6"/>
        <v>3835</v>
      </c>
    </row>
    <row r="112" spans="1:35" ht="25.5">
      <c r="A112" s="405" t="s">
        <v>34</v>
      </c>
      <c r="B112" s="375">
        <v>6</v>
      </c>
      <c r="C112" s="375" t="s">
        <v>148</v>
      </c>
      <c r="D112" s="375" t="s">
        <v>813</v>
      </c>
      <c r="E112" s="375" t="s">
        <v>540</v>
      </c>
      <c r="F112" s="375" t="s">
        <v>540</v>
      </c>
      <c r="G112" s="384"/>
      <c r="H112" s="375" t="s">
        <v>814</v>
      </c>
      <c r="J112" s="382">
        <v>43888</v>
      </c>
      <c r="K112" s="379" t="s">
        <v>815</v>
      </c>
      <c r="L112" s="375">
        <v>3</v>
      </c>
      <c r="M112" s="382">
        <v>43894</v>
      </c>
      <c r="N112" s="375" t="s">
        <v>816</v>
      </c>
      <c r="O112" s="375" t="s">
        <v>817</v>
      </c>
      <c r="P112" s="382">
        <v>43894</v>
      </c>
      <c r="Q112" s="387">
        <v>275</v>
      </c>
      <c r="R112" s="380">
        <f t="shared" si="6"/>
        <v>1650</v>
      </c>
      <c r="S112" s="382">
        <v>43901</v>
      </c>
      <c r="T112" s="382">
        <v>43901</v>
      </c>
      <c r="U112" s="382">
        <v>43901</v>
      </c>
      <c r="V112" s="382">
        <v>43901</v>
      </c>
      <c r="W112" s="382">
        <v>43901</v>
      </c>
      <c r="X112" s="375" t="s">
        <v>818</v>
      </c>
      <c r="Y112" s="375">
        <v>60645</v>
      </c>
      <c r="Z112" s="382">
        <v>43901</v>
      </c>
      <c r="AA112" s="375" t="s">
        <v>495</v>
      </c>
    </row>
    <row r="113" spans="1:27" ht="14.25">
      <c r="A113" s="374" t="s">
        <v>34</v>
      </c>
      <c r="B113" s="375">
        <v>9</v>
      </c>
      <c r="C113" s="375" t="s">
        <v>148</v>
      </c>
      <c r="D113" s="375" t="s">
        <v>819</v>
      </c>
      <c r="E113" s="375" t="s">
        <v>540</v>
      </c>
      <c r="F113" s="375" t="s">
        <v>540</v>
      </c>
      <c r="G113" s="384"/>
      <c r="H113" s="375" t="s">
        <v>814</v>
      </c>
      <c r="J113" s="382">
        <v>43888</v>
      </c>
      <c r="K113" s="379" t="s">
        <v>815</v>
      </c>
      <c r="L113" s="375">
        <v>3</v>
      </c>
      <c r="M113" s="382">
        <v>43894</v>
      </c>
      <c r="N113" s="375" t="s">
        <v>560</v>
      </c>
      <c r="O113" s="375" t="s">
        <v>820</v>
      </c>
      <c r="P113" s="382">
        <v>43894</v>
      </c>
      <c r="Q113" s="387">
        <v>490</v>
      </c>
      <c r="R113" s="380">
        <f t="shared" si="6"/>
        <v>4410</v>
      </c>
      <c r="S113" s="382">
        <v>43908</v>
      </c>
      <c r="T113" s="382">
        <v>43908</v>
      </c>
      <c r="U113" s="382">
        <v>43908</v>
      </c>
      <c r="V113" s="382">
        <v>43908</v>
      </c>
      <c r="W113" s="382">
        <v>43908</v>
      </c>
      <c r="X113" s="375" t="s">
        <v>821</v>
      </c>
      <c r="Y113" s="375">
        <v>127082</v>
      </c>
      <c r="Z113" s="382">
        <v>43908</v>
      </c>
      <c r="AA113" s="375" t="s">
        <v>495</v>
      </c>
    </row>
    <row r="114" spans="1:27" ht="14.25">
      <c r="A114" s="374" t="s">
        <v>34</v>
      </c>
      <c r="B114" s="375">
        <v>3</v>
      </c>
      <c r="C114" s="375" t="s">
        <v>148</v>
      </c>
      <c r="D114" s="375" t="s">
        <v>822</v>
      </c>
      <c r="E114" s="375" t="s">
        <v>540</v>
      </c>
      <c r="F114" s="375" t="s">
        <v>540</v>
      </c>
      <c r="G114" s="384"/>
      <c r="H114" s="375" t="s">
        <v>814</v>
      </c>
      <c r="J114" s="382">
        <v>43888</v>
      </c>
      <c r="K114" s="379" t="s">
        <v>815</v>
      </c>
      <c r="L114" s="375">
        <v>3</v>
      </c>
      <c r="M114" s="382">
        <v>43894</v>
      </c>
      <c r="N114" s="375" t="s">
        <v>560</v>
      </c>
      <c r="O114" s="375" t="s">
        <v>820</v>
      </c>
      <c r="P114" s="382">
        <v>43894</v>
      </c>
      <c r="Q114" s="387">
        <v>410</v>
      </c>
      <c r="R114" s="380">
        <f t="shared" si="6"/>
        <v>1230</v>
      </c>
      <c r="S114" s="382">
        <v>43908</v>
      </c>
      <c r="T114" s="382">
        <v>43908</v>
      </c>
      <c r="U114" s="382">
        <v>43908</v>
      </c>
      <c r="V114" s="382">
        <v>43908</v>
      </c>
      <c r="W114" s="382">
        <v>43908</v>
      </c>
      <c r="X114" s="375" t="s">
        <v>821</v>
      </c>
      <c r="Y114" s="375">
        <v>127082</v>
      </c>
      <c r="Z114" s="382">
        <v>43908</v>
      </c>
      <c r="AA114" s="375" t="s">
        <v>495</v>
      </c>
    </row>
    <row r="115" spans="1:27" ht="14.25">
      <c r="A115" s="374" t="s">
        <v>34</v>
      </c>
      <c r="B115" s="375">
        <v>3</v>
      </c>
      <c r="C115" s="375" t="s">
        <v>148</v>
      </c>
      <c r="D115" s="375" t="s">
        <v>823</v>
      </c>
      <c r="E115" s="375" t="s">
        <v>540</v>
      </c>
      <c r="F115" s="375" t="s">
        <v>540</v>
      </c>
      <c r="G115" s="384"/>
      <c r="H115" s="375" t="s">
        <v>814</v>
      </c>
      <c r="J115" s="382">
        <v>43888</v>
      </c>
      <c r="K115" s="379" t="s">
        <v>815</v>
      </c>
      <c r="L115" s="375">
        <v>3</v>
      </c>
      <c r="M115" s="382">
        <v>43894</v>
      </c>
      <c r="N115" s="375" t="s">
        <v>560</v>
      </c>
      <c r="O115" s="375" t="s">
        <v>820</v>
      </c>
      <c r="P115" s="382">
        <v>43894</v>
      </c>
      <c r="Q115" s="387">
        <v>410</v>
      </c>
      <c r="R115" s="380">
        <f t="shared" si="6"/>
        <v>1230</v>
      </c>
      <c r="S115" s="382">
        <v>43908</v>
      </c>
      <c r="T115" s="382">
        <v>43908</v>
      </c>
      <c r="U115" s="382">
        <v>43908</v>
      </c>
      <c r="V115" s="382">
        <v>43908</v>
      </c>
      <c r="W115" s="382">
        <v>43908</v>
      </c>
      <c r="X115" s="375" t="s">
        <v>821</v>
      </c>
      <c r="Y115" s="375">
        <v>127082</v>
      </c>
      <c r="Z115" s="382">
        <v>43908</v>
      </c>
      <c r="AA115" s="375" t="s">
        <v>495</v>
      </c>
    </row>
    <row r="116" spans="1:27" ht="14.25">
      <c r="A116" s="374" t="s">
        <v>34</v>
      </c>
      <c r="B116" s="375">
        <v>3</v>
      </c>
      <c r="C116" s="375" t="s">
        <v>148</v>
      </c>
      <c r="D116" s="375" t="s">
        <v>824</v>
      </c>
      <c r="E116" s="375" t="s">
        <v>540</v>
      </c>
      <c r="F116" s="375" t="s">
        <v>540</v>
      </c>
      <c r="G116" s="384"/>
      <c r="H116" s="375" t="s">
        <v>814</v>
      </c>
      <c r="J116" s="382">
        <v>43888</v>
      </c>
      <c r="K116" s="379" t="s">
        <v>815</v>
      </c>
      <c r="L116" s="375">
        <v>3</v>
      </c>
      <c r="M116" s="382">
        <v>43894</v>
      </c>
      <c r="N116" s="375" t="s">
        <v>560</v>
      </c>
      <c r="O116" s="375" t="s">
        <v>820</v>
      </c>
      <c r="P116" s="382">
        <v>43894</v>
      </c>
      <c r="Q116" s="387">
        <v>410</v>
      </c>
      <c r="R116" s="380">
        <f t="shared" si="6"/>
        <v>1230</v>
      </c>
      <c r="S116" s="382">
        <v>43908</v>
      </c>
      <c r="T116" s="382">
        <v>43908</v>
      </c>
      <c r="U116" s="382">
        <v>43908</v>
      </c>
      <c r="V116" s="382">
        <v>43908</v>
      </c>
      <c r="W116" s="382">
        <v>43908</v>
      </c>
      <c r="X116" s="375" t="s">
        <v>821</v>
      </c>
      <c r="Y116" s="375">
        <v>127082</v>
      </c>
      <c r="Z116" s="382">
        <v>43908</v>
      </c>
      <c r="AA116" s="375" t="s">
        <v>495</v>
      </c>
    </row>
    <row r="117" spans="1:27" ht="14.25">
      <c r="A117" s="374" t="s">
        <v>34</v>
      </c>
      <c r="B117" s="375">
        <v>3</v>
      </c>
      <c r="C117" s="375" t="s">
        <v>148</v>
      </c>
      <c r="D117" s="375" t="s">
        <v>825</v>
      </c>
      <c r="E117" s="375" t="s">
        <v>540</v>
      </c>
      <c r="F117" s="375" t="s">
        <v>540</v>
      </c>
      <c r="G117" s="384"/>
      <c r="H117" s="375" t="s">
        <v>814</v>
      </c>
      <c r="J117" s="382">
        <v>43888</v>
      </c>
      <c r="K117" s="379" t="s">
        <v>815</v>
      </c>
      <c r="L117" s="375">
        <v>3</v>
      </c>
      <c r="M117" s="382">
        <v>43894</v>
      </c>
      <c r="N117" s="375" t="s">
        <v>560</v>
      </c>
      <c r="O117" s="375" t="s">
        <v>820</v>
      </c>
      <c r="P117" s="382">
        <v>43894</v>
      </c>
      <c r="Q117" s="387">
        <v>410</v>
      </c>
      <c r="R117" s="380">
        <f t="shared" si="6"/>
        <v>1230</v>
      </c>
      <c r="S117" s="382">
        <v>43908</v>
      </c>
      <c r="T117" s="382">
        <v>43908</v>
      </c>
      <c r="U117" s="382">
        <v>43908</v>
      </c>
      <c r="V117" s="382">
        <v>43908</v>
      </c>
      <c r="W117" s="382">
        <v>43908</v>
      </c>
      <c r="X117" s="375" t="s">
        <v>821</v>
      </c>
      <c r="Y117" s="375">
        <v>127082</v>
      </c>
      <c r="Z117" s="382">
        <v>43908</v>
      </c>
      <c r="AA117" s="375" t="s">
        <v>495</v>
      </c>
    </row>
    <row r="118" spans="1:27" ht="38.25">
      <c r="A118" s="44" t="s">
        <v>498</v>
      </c>
      <c r="B118" s="375">
        <v>1</v>
      </c>
      <c r="C118" s="375" t="s">
        <v>148</v>
      </c>
      <c r="D118" s="375" t="s">
        <v>555</v>
      </c>
      <c r="E118" s="375" t="s">
        <v>540</v>
      </c>
      <c r="F118" s="375" t="s">
        <v>540</v>
      </c>
      <c r="G118" s="384"/>
      <c r="H118" s="375" t="s">
        <v>826</v>
      </c>
      <c r="J118" s="382">
        <v>43895</v>
      </c>
      <c r="K118" s="379" t="s">
        <v>820</v>
      </c>
      <c r="L118" s="375">
        <v>3</v>
      </c>
      <c r="M118" s="382">
        <v>43899</v>
      </c>
      <c r="N118" s="375" t="s">
        <v>558</v>
      </c>
      <c r="O118" s="375" t="s">
        <v>827</v>
      </c>
      <c r="P118" s="382">
        <v>43896</v>
      </c>
      <c r="Q118" s="387">
        <v>1500</v>
      </c>
      <c r="R118" s="387">
        <f t="shared" si="6"/>
        <v>1500</v>
      </c>
    </row>
    <row r="119" spans="1:27" ht="14.25">
      <c r="A119" s="374" t="s">
        <v>34</v>
      </c>
      <c r="B119" s="375">
        <v>10</v>
      </c>
      <c r="C119" s="375" t="s">
        <v>828</v>
      </c>
      <c r="D119" s="375" t="s">
        <v>829</v>
      </c>
      <c r="E119" s="375" t="s">
        <v>540</v>
      </c>
      <c r="F119" s="375" t="s">
        <v>540</v>
      </c>
      <c r="G119" s="384"/>
      <c r="H119" s="375" t="s">
        <v>830</v>
      </c>
      <c r="J119" s="414">
        <v>43900</v>
      </c>
      <c r="K119" s="379" t="s">
        <v>831</v>
      </c>
      <c r="L119" s="375">
        <v>3</v>
      </c>
      <c r="M119" s="382">
        <v>43901</v>
      </c>
      <c r="N119" s="375" t="s">
        <v>592</v>
      </c>
      <c r="O119" s="375" t="s">
        <v>809</v>
      </c>
      <c r="P119" s="382">
        <v>43901</v>
      </c>
      <c r="Q119" s="387">
        <v>88</v>
      </c>
      <c r="R119" s="387">
        <f t="shared" si="6"/>
        <v>880</v>
      </c>
      <c r="S119" s="382">
        <v>43903</v>
      </c>
      <c r="T119" s="382">
        <v>43906</v>
      </c>
      <c r="U119" s="382">
        <v>43906</v>
      </c>
      <c r="V119" s="382">
        <v>43906</v>
      </c>
      <c r="W119" s="382">
        <v>43906</v>
      </c>
      <c r="X119" s="375" t="s">
        <v>832</v>
      </c>
      <c r="Y119" s="375">
        <v>133676</v>
      </c>
      <c r="Z119" s="382">
        <v>43906</v>
      </c>
      <c r="AA119" s="375" t="s">
        <v>495</v>
      </c>
    </row>
    <row r="120" spans="1:27" ht="14.25">
      <c r="A120" s="374" t="s">
        <v>34</v>
      </c>
      <c r="B120" s="375">
        <v>2</v>
      </c>
      <c r="C120" s="375" t="s">
        <v>390</v>
      </c>
      <c r="D120" s="375" t="s">
        <v>833</v>
      </c>
      <c r="E120" s="375" t="s">
        <v>540</v>
      </c>
      <c r="F120" s="375" t="s">
        <v>540</v>
      </c>
      <c r="G120" s="384"/>
      <c r="H120" s="375" t="s">
        <v>830</v>
      </c>
      <c r="J120" s="414">
        <v>43900</v>
      </c>
      <c r="K120" s="379" t="s">
        <v>831</v>
      </c>
      <c r="L120" s="375">
        <v>3</v>
      </c>
      <c r="M120" s="382">
        <v>43901</v>
      </c>
      <c r="N120" s="375" t="s">
        <v>592</v>
      </c>
      <c r="O120" s="375" t="s">
        <v>809</v>
      </c>
      <c r="P120" s="382">
        <v>43901</v>
      </c>
      <c r="Q120" s="387">
        <v>1075</v>
      </c>
      <c r="R120" s="387">
        <f t="shared" si="6"/>
        <v>2150</v>
      </c>
      <c r="S120" s="382">
        <v>43903</v>
      </c>
      <c r="T120" s="382">
        <v>43906</v>
      </c>
      <c r="U120" s="382">
        <v>43906</v>
      </c>
      <c r="V120" s="382">
        <v>43906</v>
      </c>
      <c r="W120" s="382">
        <v>43906</v>
      </c>
      <c r="X120" s="375" t="s">
        <v>832</v>
      </c>
      <c r="Y120" s="375">
        <v>133676</v>
      </c>
      <c r="Z120" s="382">
        <v>43906</v>
      </c>
      <c r="AA120" s="375" t="s">
        <v>495</v>
      </c>
    </row>
    <row r="121" spans="1:27" ht="14.25">
      <c r="A121" s="58" t="s">
        <v>40</v>
      </c>
      <c r="B121" s="375">
        <v>1</v>
      </c>
      <c r="C121" s="375" t="s">
        <v>178</v>
      </c>
      <c r="D121" s="375" t="s">
        <v>834</v>
      </c>
      <c r="E121" s="375" t="s">
        <v>540</v>
      </c>
      <c r="F121" s="375" t="s">
        <v>540</v>
      </c>
      <c r="G121" s="384"/>
      <c r="H121" s="375" t="s">
        <v>835</v>
      </c>
      <c r="J121" s="382">
        <v>43900</v>
      </c>
      <c r="K121" s="379" t="s">
        <v>836</v>
      </c>
      <c r="L121" s="375">
        <v>3</v>
      </c>
      <c r="M121" s="382">
        <v>43900</v>
      </c>
      <c r="N121" s="375" t="s">
        <v>765</v>
      </c>
      <c r="O121" s="375" t="s">
        <v>812</v>
      </c>
      <c r="P121" s="382">
        <v>43900</v>
      </c>
      <c r="Q121" s="387">
        <v>4500</v>
      </c>
      <c r="R121" s="387">
        <f t="shared" si="6"/>
        <v>4500</v>
      </c>
    </row>
    <row r="122" spans="1:27" ht="14.25">
      <c r="A122" s="58" t="s">
        <v>499</v>
      </c>
      <c r="B122" s="375">
        <v>1</v>
      </c>
      <c r="C122" s="375" t="s">
        <v>393</v>
      </c>
      <c r="D122" s="375" t="s">
        <v>837</v>
      </c>
      <c r="E122" s="375" t="s">
        <v>540</v>
      </c>
      <c r="F122" s="375" t="s">
        <v>540</v>
      </c>
      <c r="H122" s="375" t="s">
        <v>838</v>
      </c>
      <c r="J122" s="382">
        <v>43900</v>
      </c>
      <c r="K122" s="379" t="s">
        <v>839</v>
      </c>
      <c r="L122" s="375">
        <v>3</v>
      </c>
      <c r="M122" s="382">
        <v>43901</v>
      </c>
      <c r="N122" s="375" t="s">
        <v>840</v>
      </c>
      <c r="O122" s="375" t="s">
        <v>841</v>
      </c>
      <c r="P122" s="382">
        <v>43901</v>
      </c>
      <c r="Q122" s="375">
        <v>16000</v>
      </c>
      <c r="R122" s="387">
        <f t="shared" si="6"/>
        <v>16000</v>
      </c>
    </row>
    <row r="123" spans="1:27" ht="14.25">
      <c r="A123" s="67" t="s">
        <v>1443</v>
      </c>
      <c r="B123" s="375">
        <v>1</v>
      </c>
      <c r="C123" s="375" t="s">
        <v>393</v>
      </c>
      <c r="D123" s="375" t="s">
        <v>687</v>
      </c>
      <c r="E123" s="375" t="s">
        <v>540</v>
      </c>
      <c r="F123" s="375" t="s">
        <v>540</v>
      </c>
      <c r="G123" s="384"/>
      <c r="H123" s="375" t="s">
        <v>688</v>
      </c>
      <c r="I123" s="375" t="s">
        <v>542</v>
      </c>
      <c r="J123" s="382">
        <v>43871</v>
      </c>
      <c r="K123" s="379" t="s">
        <v>689</v>
      </c>
      <c r="L123" s="375">
        <v>3</v>
      </c>
      <c r="M123" s="382">
        <v>43900</v>
      </c>
      <c r="N123" s="423" t="s">
        <v>690</v>
      </c>
      <c r="O123" s="375" t="s">
        <v>842</v>
      </c>
      <c r="P123" s="382">
        <v>43900</v>
      </c>
      <c r="Q123" s="380">
        <v>25500</v>
      </c>
      <c r="R123" s="380">
        <f t="shared" si="6"/>
        <v>25500</v>
      </c>
    </row>
    <row r="124" spans="1:27" ht="14.25">
      <c r="A124" s="58" t="s">
        <v>499</v>
      </c>
      <c r="B124" s="375">
        <v>10</v>
      </c>
      <c r="C124" s="375" t="s">
        <v>148</v>
      </c>
      <c r="D124" s="375" t="s">
        <v>843</v>
      </c>
      <c r="E124" s="375" t="s">
        <v>540</v>
      </c>
      <c r="F124" s="375" t="s">
        <v>540</v>
      </c>
      <c r="G124" s="384"/>
      <c r="H124" s="375" t="s">
        <v>844</v>
      </c>
      <c r="J124" s="414">
        <v>43900</v>
      </c>
      <c r="K124" s="379" t="s">
        <v>845</v>
      </c>
      <c r="L124" s="375">
        <v>3</v>
      </c>
      <c r="M124" s="382">
        <v>43900</v>
      </c>
      <c r="N124" s="423" t="s">
        <v>846</v>
      </c>
      <c r="O124" s="375" t="s">
        <v>847</v>
      </c>
      <c r="P124" s="382">
        <v>43900</v>
      </c>
      <c r="Q124" s="387">
        <v>132</v>
      </c>
      <c r="R124" s="387">
        <f t="shared" si="6"/>
        <v>1320</v>
      </c>
      <c r="S124" s="382">
        <v>43903</v>
      </c>
      <c r="T124" s="382">
        <v>43903</v>
      </c>
      <c r="U124" s="382">
        <v>43903</v>
      </c>
      <c r="V124" s="382">
        <v>43903</v>
      </c>
      <c r="W124" s="382">
        <v>43903</v>
      </c>
      <c r="X124" s="375" t="s">
        <v>848</v>
      </c>
      <c r="Y124" s="416" t="s">
        <v>849</v>
      </c>
      <c r="Z124" s="382">
        <v>43903</v>
      </c>
      <c r="AA124" s="375" t="s">
        <v>495</v>
      </c>
    </row>
    <row r="125" spans="1:27" ht="14.25">
      <c r="A125" s="424" t="s">
        <v>499</v>
      </c>
      <c r="B125" s="375">
        <v>10</v>
      </c>
      <c r="C125" s="375" t="s">
        <v>148</v>
      </c>
      <c r="D125" s="375" t="s">
        <v>850</v>
      </c>
      <c r="E125" s="375" t="s">
        <v>540</v>
      </c>
      <c r="F125" s="375" t="s">
        <v>540</v>
      </c>
      <c r="G125" s="384"/>
      <c r="H125" s="375" t="s">
        <v>844</v>
      </c>
      <c r="J125" s="414">
        <v>43900</v>
      </c>
      <c r="K125" s="379" t="s">
        <v>845</v>
      </c>
      <c r="L125" s="375">
        <v>3</v>
      </c>
      <c r="M125" s="382">
        <v>43900</v>
      </c>
      <c r="N125" s="423" t="s">
        <v>851</v>
      </c>
      <c r="O125" s="375" t="s">
        <v>852</v>
      </c>
      <c r="P125" s="382">
        <v>43900</v>
      </c>
      <c r="Q125" s="387">
        <v>126.65</v>
      </c>
      <c r="R125" s="387">
        <f t="shared" si="6"/>
        <v>1266.5</v>
      </c>
      <c r="S125" s="382">
        <v>43906</v>
      </c>
      <c r="T125" s="382">
        <v>43906</v>
      </c>
      <c r="U125" s="382">
        <v>43906</v>
      </c>
      <c r="V125" s="382">
        <v>43906</v>
      </c>
      <c r="W125" s="382">
        <v>43906</v>
      </c>
      <c r="X125" s="375" t="s">
        <v>853</v>
      </c>
      <c r="Y125" s="375">
        <v>16066</v>
      </c>
      <c r="Z125" s="382">
        <v>43906</v>
      </c>
      <c r="AA125" s="375" t="s">
        <v>495</v>
      </c>
    </row>
    <row r="126" spans="1:27" ht="14.25">
      <c r="A126" s="424" t="s">
        <v>499</v>
      </c>
      <c r="B126" s="375">
        <v>20</v>
      </c>
      <c r="C126" s="375" t="s">
        <v>802</v>
      </c>
      <c r="D126" s="375" t="s">
        <v>854</v>
      </c>
      <c r="E126" s="375" t="s">
        <v>540</v>
      </c>
      <c r="F126" s="375" t="s">
        <v>540</v>
      </c>
      <c r="G126" s="384"/>
      <c r="H126" s="375" t="s">
        <v>844</v>
      </c>
      <c r="J126" s="414">
        <v>43900</v>
      </c>
      <c r="K126" s="379" t="s">
        <v>845</v>
      </c>
      <c r="L126" s="375">
        <v>3</v>
      </c>
      <c r="M126" s="382">
        <v>43900</v>
      </c>
      <c r="N126" s="423" t="s">
        <v>851</v>
      </c>
      <c r="O126" s="375" t="s">
        <v>852</v>
      </c>
      <c r="P126" s="382">
        <v>43900</v>
      </c>
      <c r="Q126" s="387">
        <v>56.2</v>
      </c>
      <c r="R126" s="387">
        <f t="shared" si="6"/>
        <v>1124</v>
      </c>
      <c r="S126" s="382">
        <v>43906</v>
      </c>
      <c r="T126" s="382">
        <v>43906</v>
      </c>
      <c r="U126" s="382">
        <v>43906</v>
      </c>
      <c r="V126" s="382">
        <v>43906</v>
      </c>
      <c r="W126" s="382">
        <v>43906</v>
      </c>
      <c r="X126" s="375" t="s">
        <v>853</v>
      </c>
      <c r="Y126" s="375">
        <v>16066</v>
      </c>
      <c r="Z126" s="382">
        <v>43906</v>
      </c>
      <c r="AA126" s="375" t="s">
        <v>495</v>
      </c>
    </row>
    <row r="127" spans="1:27" ht="14.25">
      <c r="A127" s="58" t="s">
        <v>499</v>
      </c>
      <c r="B127" s="375">
        <v>20</v>
      </c>
      <c r="C127" s="375" t="s">
        <v>148</v>
      </c>
      <c r="D127" s="375" t="s">
        <v>855</v>
      </c>
      <c r="E127" s="375" t="s">
        <v>540</v>
      </c>
      <c r="F127" s="375" t="s">
        <v>540</v>
      </c>
      <c r="G127" s="384"/>
      <c r="H127" s="375" t="s">
        <v>844</v>
      </c>
      <c r="J127" s="414">
        <v>43900</v>
      </c>
      <c r="K127" s="379" t="s">
        <v>845</v>
      </c>
      <c r="L127" s="375">
        <v>3</v>
      </c>
      <c r="M127" s="382">
        <v>43900</v>
      </c>
      <c r="N127" s="375" t="s">
        <v>1125</v>
      </c>
      <c r="O127" s="375" t="s">
        <v>845</v>
      </c>
      <c r="P127" s="382">
        <v>43900</v>
      </c>
      <c r="Q127" s="387">
        <v>180</v>
      </c>
      <c r="R127" s="387">
        <f t="shared" si="6"/>
        <v>3600</v>
      </c>
      <c r="S127" s="382">
        <v>43903</v>
      </c>
      <c r="T127" s="382">
        <v>43903</v>
      </c>
      <c r="U127" s="382">
        <v>43903</v>
      </c>
      <c r="V127" s="382">
        <v>43903</v>
      </c>
      <c r="W127" s="382">
        <v>43903</v>
      </c>
      <c r="X127" s="375" t="s">
        <v>856</v>
      </c>
      <c r="Y127" s="375">
        <v>137092</v>
      </c>
      <c r="Z127" s="382">
        <v>43903</v>
      </c>
      <c r="AA127" s="375" t="s">
        <v>495</v>
      </c>
    </row>
    <row r="128" spans="1:27" ht="14.25">
      <c r="A128" s="58" t="s">
        <v>499</v>
      </c>
      <c r="B128" s="375">
        <v>1</v>
      </c>
      <c r="C128" s="375" t="s">
        <v>390</v>
      </c>
      <c r="D128" s="375" t="s">
        <v>857</v>
      </c>
      <c r="E128" s="375" t="s">
        <v>540</v>
      </c>
      <c r="F128" s="375" t="s">
        <v>540</v>
      </c>
      <c r="G128" s="384"/>
      <c r="H128" s="375" t="s">
        <v>844</v>
      </c>
      <c r="J128" s="414">
        <v>43900</v>
      </c>
      <c r="K128" s="379" t="s">
        <v>845</v>
      </c>
      <c r="L128" s="375">
        <v>3</v>
      </c>
      <c r="M128" s="382">
        <v>43900</v>
      </c>
      <c r="N128" s="375" t="s">
        <v>1125</v>
      </c>
      <c r="O128" s="375" t="s">
        <v>845</v>
      </c>
      <c r="P128" s="382">
        <v>43900</v>
      </c>
      <c r="Q128" s="387">
        <v>384</v>
      </c>
      <c r="R128" s="387">
        <f t="shared" si="6"/>
        <v>384</v>
      </c>
      <c r="S128" s="382">
        <v>43903</v>
      </c>
      <c r="T128" s="382">
        <v>43903</v>
      </c>
      <c r="U128" s="382">
        <v>43903</v>
      </c>
      <c r="V128" s="382">
        <v>43903</v>
      </c>
      <c r="W128" s="382">
        <v>43903</v>
      </c>
      <c r="X128" s="375" t="s">
        <v>856</v>
      </c>
      <c r="Y128" s="375">
        <v>137092</v>
      </c>
      <c r="Z128" s="382">
        <v>43903</v>
      </c>
      <c r="AA128" s="375" t="s">
        <v>495</v>
      </c>
    </row>
    <row r="129" spans="1:35" ht="14.25">
      <c r="A129" s="58" t="s">
        <v>499</v>
      </c>
      <c r="B129" s="375">
        <v>3</v>
      </c>
      <c r="C129" s="375" t="s">
        <v>148</v>
      </c>
      <c r="D129" s="375" t="s">
        <v>858</v>
      </c>
      <c r="E129" s="375" t="s">
        <v>540</v>
      </c>
      <c r="F129" s="375" t="s">
        <v>540</v>
      </c>
      <c r="G129" s="384"/>
      <c r="H129" s="375" t="s">
        <v>844</v>
      </c>
      <c r="J129" s="414">
        <v>43900</v>
      </c>
      <c r="K129" s="379" t="s">
        <v>845</v>
      </c>
      <c r="L129" s="375">
        <v>3</v>
      </c>
      <c r="M129" s="382">
        <v>43900</v>
      </c>
      <c r="N129" s="375" t="s">
        <v>1125</v>
      </c>
      <c r="O129" s="375" t="s">
        <v>845</v>
      </c>
      <c r="P129" s="382">
        <v>43900</v>
      </c>
      <c r="Q129" s="387">
        <v>32</v>
      </c>
      <c r="R129" s="387">
        <f t="shared" si="6"/>
        <v>96</v>
      </c>
      <c r="S129" s="382">
        <v>43903</v>
      </c>
      <c r="T129" s="382">
        <v>43903</v>
      </c>
      <c r="U129" s="382">
        <v>43903</v>
      </c>
      <c r="V129" s="382">
        <v>43903</v>
      </c>
      <c r="W129" s="382">
        <v>43903</v>
      </c>
      <c r="X129" s="375" t="s">
        <v>856</v>
      </c>
      <c r="Y129" s="375">
        <v>137092</v>
      </c>
      <c r="Z129" s="382">
        <v>43903</v>
      </c>
      <c r="AA129" s="375" t="s">
        <v>495</v>
      </c>
    </row>
    <row r="130" spans="1:35" ht="14.25">
      <c r="A130" s="67" t="s">
        <v>503</v>
      </c>
      <c r="D130" s="425" t="s">
        <v>859</v>
      </c>
      <c r="E130" s="375" t="s">
        <v>540</v>
      </c>
      <c r="F130" s="375" t="s">
        <v>540</v>
      </c>
      <c r="G130" s="384"/>
      <c r="H130" s="375" t="s">
        <v>860</v>
      </c>
      <c r="I130" s="375" t="s">
        <v>542</v>
      </c>
      <c r="J130" s="382">
        <v>43892</v>
      </c>
      <c r="K130" s="379" t="s">
        <v>788</v>
      </c>
      <c r="L130" s="375">
        <v>3</v>
      </c>
      <c r="M130" s="382">
        <v>43900</v>
      </c>
      <c r="N130" s="375" t="s">
        <v>861</v>
      </c>
      <c r="O130" s="375" t="s">
        <v>831</v>
      </c>
      <c r="P130" s="382">
        <v>43900</v>
      </c>
      <c r="Q130" s="387" t="s">
        <v>862</v>
      </c>
      <c r="R130" s="387"/>
    </row>
    <row r="131" spans="1:35" ht="14.25">
      <c r="A131" s="67" t="s">
        <v>503</v>
      </c>
      <c r="B131" s="375">
        <v>3</v>
      </c>
      <c r="C131" s="375" t="s">
        <v>148</v>
      </c>
      <c r="D131" s="375" t="s">
        <v>863</v>
      </c>
      <c r="E131" s="375" t="s">
        <v>540</v>
      </c>
      <c r="F131" s="375" t="s">
        <v>540</v>
      </c>
      <c r="G131" s="384"/>
      <c r="H131" s="375" t="s">
        <v>860</v>
      </c>
      <c r="I131" s="375" t="s">
        <v>542</v>
      </c>
      <c r="J131" s="382">
        <v>43892</v>
      </c>
      <c r="K131" s="379" t="s">
        <v>788</v>
      </c>
      <c r="L131" s="375">
        <v>3</v>
      </c>
      <c r="M131" s="382">
        <v>43900</v>
      </c>
      <c r="N131" s="375" t="s">
        <v>861</v>
      </c>
      <c r="O131" s="375" t="s">
        <v>831</v>
      </c>
      <c r="P131" s="382">
        <v>43900</v>
      </c>
      <c r="Q131" s="387">
        <v>1500</v>
      </c>
      <c r="R131" s="387">
        <f t="shared" ref="R131:R139" si="7">B131*Q131</f>
        <v>4500</v>
      </c>
    </row>
    <row r="132" spans="1:35" ht="14.25">
      <c r="A132" s="67" t="s">
        <v>503</v>
      </c>
      <c r="B132" s="375">
        <v>2</v>
      </c>
      <c r="C132" s="375" t="s">
        <v>148</v>
      </c>
      <c r="D132" s="375" t="s">
        <v>864</v>
      </c>
      <c r="E132" s="375" t="s">
        <v>540</v>
      </c>
      <c r="F132" s="375" t="s">
        <v>540</v>
      </c>
      <c r="G132" s="384"/>
      <c r="H132" s="375" t="s">
        <v>860</v>
      </c>
      <c r="I132" s="375" t="s">
        <v>542</v>
      </c>
      <c r="J132" s="382">
        <v>43892</v>
      </c>
      <c r="K132" s="379" t="s">
        <v>788</v>
      </c>
      <c r="L132" s="375">
        <v>3</v>
      </c>
      <c r="M132" s="382">
        <v>43900</v>
      </c>
      <c r="N132" s="375" t="s">
        <v>861</v>
      </c>
      <c r="O132" s="375" t="s">
        <v>831</v>
      </c>
      <c r="P132" s="382">
        <v>43900</v>
      </c>
      <c r="Q132" s="387">
        <v>5800</v>
      </c>
      <c r="R132" s="387">
        <f t="shared" si="7"/>
        <v>11600</v>
      </c>
    </row>
    <row r="133" spans="1:35" ht="14.25">
      <c r="A133" s="67" t="s">
        <v>503</v>
      </c>
      <c r="B133" s="375">
        <v>4</v>
      </c>
      <c r="C133" s="375" t="s">
        <v>148</v>
      </c>
      <c r="D133" s="375" t="s">
        <v>865</v>
      </c>
      <c r="E133" s="375" t="s">
        <v>540</v>
      </c>
      <c r="F133" s="375" t="s">
        <v>540</v>
      </c>
      <c r="G133" s="384"/>
      <c r="H133" s="375" t="s">
        <v>860</v>
      </c>
      <c r="I133" s="375" t="s">
        <v>542</v>
      </c>
      <c r="J133" s="382">
        <v>43892</v>
      </c>
      <c r="K133" s="379" t="s">
        <v>788</v>
      </c>
      <c r="L133" s="375">
        <v>3</v>
      </c>
      <c r="M133" s="382">
        <v>43900</v>
      </c>
      <c r="N133" s="375" t="s">
        <v>861</v>
      </c>
      <c r="O133" s="375" t="s">
        <v>831</v>
      </c>
      <c r="P133" s="382">
        <v>43900</v>
      </c>
      <c r="Q133" s="387">
        <v>750</v>
      </c>
      <c r="R133" s="387">
        <f t="shared" si="7"/>
        <v>3000</v>
      </c>
    </row>
    <row r="134" spans="1:35" ht="38.25">
      <c r="A134" s="44" t="s">
        <v>498</v>
      </c>
      <c r="B134" s="375">
        <v>1</v>
      </c>
      <c r="C134" s="375" t="s">
        <v>148</v>
      </c>
      <c r="D134" s="375" t="s">
        <v>866</v>
      </c>
      <c r="E134" s="375" t="s">
        <v>540</v>
      </c>
      <c r="F134" s="375" t="s">
        <v>540</v>
      </c>
      <c r="G134" s="384"/>
      <c r="H134" s="375" t="s">
        <v>867</v>
      </c>
      <c r="I134" s="375" t="s">
        <v>542</v>
      </c>
      <c r="J134" s="382">
        <v>43888</v>
      </c>
      <c r="K134" s="379" t="s">
        <v>772</v>
      </c>
      <c r="L134" s="375">
        <v>3</v>
      </c>
      <c r="M134" s="375">
        <v>43902</v>
      </c>
      <c r="N134" s="375" t="s">
        <v>558</v>
      </c>
      <c r="O134" s="375" t="s">
        <v>836</v>
      </c>
      <c r="P134" s="382">
        <v>43902</v>
      </c>
      <c r="Q134" s="387">
        <v>1500</v>
      </c>
      <c r="R134" s="387">
        <f t="shared" si="7"/>
        <v>1500</v>
      </c>
    </row>
    <row r="135" spans="1:35" ht="14.25">
      <c r="A135" s="374" t="s">
        <v>34</v>
      </c>
      <c r="B135" s="408">
        <v>5</v>
      </c>
      <c r="C135" s="408" t="s">
        <v>390</v>
      </c>
      <c r="D135" s="408" t="s">
        <v>868</v>
      </c>
      <c r="E135" s="408" t="s">
        <v>540</v>
      </c>
      <c r="F135" s="408" t="s">
        <v>540</v>
      </c>
      <c r="G135" s="409"/>
      <c r="H135" s="408" t="s">
        <v>830</v>
      </c>
      <c r="I135" s="412"/>
      <c r="J135" s="426">
        <v>43902</v>
      </c>
      <c r="K135" s="411" t="s">
        <v>869</v>
      </c>
      <c r="L135" s="408">
        <v>3</v>
      </c>
      <c r="M135" s="410">
        <v>43903</v>
      </c>
      <c r="N135" s="408" t="s">
        <v>592</v>
      </c>
      <c r="O135" s="408" t="s">
        <v>839</v>
      </c>
      <c r="P135" s="410">
        <v>43903</v>
      </c>
      <c r="Q135" s="427">
        <v>1075</v>
      </c>
      <c r="R135" s="427">
        <f t="shared" si="7"/>
        <v>5375</v>
      </c>
      <c r="S135" s="412"/>
      <c r="T135" s="412"/>
      <c r="U135" s="412"/>
      <c r="V135" s="412"/>
      <c r="W135" s="412"/>
      <c r="X135" s="412"/>
      <c r="Y135" s="412"/>
      <c r="Z135" s="412"/>
      <c r="AA135" s="412"/>
      <c r="AB135" s="412"/>
      <c r="AC135" s="412"/>
      <c r="AD135" s="412"/>
      <c r="AE135" s="412"/>
      <c r="AF135" s="412"/>
      <c r="AG135" s="412"/>
      <c r="AH135" s="412"/>
      <c r="AI135" s="412"/>
    </row>
    <row r="136" spans="1:35" ht="14.25">
      <c r="A136" s="388" t="s">
        <v>497</v>
      </c>
      <c r="B136" s="375">
        <v>30</v>
      </c>
      <c r="C136" s="375" t="s">
        <v>538</v>
      </c>
      <c r="D136" s="375" t="s">
        <v>870</v>
      </c>
      <c r="E136" s="375" t="s">
        <v>540</v>
      </c>
      <c r="F136" s="375" t="s">
        <v>540</v>
      </c>
      <c r="G136" s="384"/>
      <c r="H136" s="375" t="s">
        <v>871</v>
      </c>
      <c r="J136" s="382">
        <v>43901</v>
      </c>
      <c r="K136" s="379" t="s">
        <v>872</v>
      </c>
      <c r="L136" s="375">
        <v>3</v>
      </c>
      <c r="M136" s="382">
        <v>43902</v>
      </c>
      <c r="N136" s="375" t="s">
        <v>575</v>
      </c>
      <c r="O136" s="375" t="s">
        <v>869</v>
      </c>
      <c r="P136" s="382">
        <v>43902</v>
      </c>
      <c r="Q136" s="387">
        <v>75</v>
      </c>
      <c r="R136" s="387">
        <f t="shared" si="7"/>
        <v>2250</v>
      </c>
    </row>
    <row r="137" spans="1:35" ht="14.25">
      <c r="A137" s="388" t="s">
        <v>497</v>
      </c>
      <c r="B137" s="375">
        <v>30</v>
      </c>
      <c r="C137" s="375" t="s">
        <v>538</v>
      </c>
      <c r="D137" s="375" t="s">
        <v>577</v>
      </c>
      <c r="E137" s="375" t="s">
        <v>540</v>
      </c>
      <c r="F137" s="375" t="s">
        <v>540</v>
      </c>
      <c r="G137" s="384"/>
      <c r="H137" s="375" t="s">
        <v>871</v>
      </c>
      <c r="J137" s="382">
        <v>43901</v>
      </c>
      <c r="K137" s="379" t="s">
        <v>872</v>
      </c>
      <c r="L137" s="375">
        <v>3</v>
      </c>
      <c r="M137" s="382">
        <v>43902</v>
      </c>
      <c r="N137" s="375" t="s">
        <v>575</v>
      </c>
      <c r="O137" s="375" t="s">
        <v>869</v>
      </c>
      <c r="P137" s="382">
        <v>43902</v>
      </c>
      <c r="Q137" s="387">
        <v>250</v>
      </c>
      <c r="R137" s="387">
        <f t="shared" si="7"/>
        <v>7500</v>
      </c>
    </row>
    <row r="138" spans="1:35" ht="14.25">
      <c r="A138" s="58" t="s">
        <v>499</v>
      </c>
      <c r="B138" s="375">
        <v>14</v>
      </c>
      <c r="C138" s="375" t="s">
        <v>148</v>
      </c>
      <c r="D138" s="375" t="s">
        <v>873</v>
      </c>
      <c r="E138" s="375" t="s">
        <v>540</v>
      </c>
      <c r="F138" s="375" t="s">
        <v>540</v>
      </c>
      <c r="G138" s="384"/>
      <c r="H138" s="375" t="s">
        <v>844</v>
      </c>
      <c r="J138" s="414">
        <v>43900</v>
      </c>
      <c r="K138" s="379" t="s">
        <v>831</v>
      </c>
      <c r="L138" s="375">
        <v>3</v>
      </c>
      <c r="M138" s="382">
        <v>43900</v>
      </c>
      <c r="N138" s="423" t="s">
        <v>874</v>
      </c>
      <c r="O138" s="375" t="s">
        <v>872</v>
      </c>
      <c r="P138" s="382">
        <v>43900</v>
      </c>
      <c r="Q138" s="387">
        <v>302</v>
      </c>
      <c r="R138" s="387">
        <f t="shared" si="7"/>
        <v>4228</v>
      </c>
    </row>
    <row r="139" spans="1:35" ht="14.25">
      <c r="A139" s="67" t="s">
        <v>502</v>
      </c>
      <c r="B139" s="375">
        <v>1</v>
      </c>
      <c r="C139" s="375" t="s">
        <v>393</v>
      </c>
      <c r="D139" s="375" t="s">
        <v>568</v>
      </c>
      <c r="E139" s="375" t="s">
        <v>540</v>
      </c>
      <c r="F139" s="375" t="s">
        <v>540</v>
      </c>
      <c r="G139" s="384"/>
      <c r="H139" s="375" t="s">
        <v>875</v>
      </c>
      <c r="J139" s="382">
        <v>43906</v>
      </c>
      <c r="K139" s="379" t="s">
        <v>876</v>
      </c>
      <c r="L139" s="375">
        <v>3</v>
      </c>
      <c r="M139" s="382">
        <v>43907</v>
      </c>
      <c r="N139" s="375" t="s">
        <v>571</v>
      </c>
      <c r="O139" s="375" t="s">
        <v>876</v>
      </c>
      <c r="P139" s="382">
        <v>43906</v>
      </c>
      <c r="Q139" s="387">
        <v>5998</v>
      </c>
      <c r="R139" s="387">
        <f t="shared" si="7"/>
        <v>5998</v>
      </c>
    </row>
    <row r="140" spans="1:35" ht="14.25">
      <c r="A140" s="374" t="s">
        <v>510</v>
      </c>
      <c r="B140" s="375">
        <v>1</v>
      </c>
      <c r="C140" s="375" t="s">
        <v>393</v>
      </c>
      <c r="D140" s="375" t="s">
        <v>877</v>
      </c>
      <c r="G140" s="384"/>
      <c r="H140" s="375" t="s">
        <v>878</v>
      </c>
      <c r="I140" s="375" t="s">
        <v>542</v>
      </c>
      <c r="J140" s="382">
        <v>43839</v>
      </c>
      <c r="K140" s="379" t="s">
        <v>543</v>
      </c>
      <c r="L140" s="375">
        <v>1</v>
      </c>
      <c r="M140" s="382">
        <v>43858</v>
      </c>
      <c r="N140" s="428" t="s">
        <v>879</v>
      </c>
      <c r="O140" s="375" t="s">
        <v>880</v>
      </c>
      <c r="P140" s="378">
        <v>43883</v>
      </c>
      <c r="Q140" s="429"/>
      <c r="R140" s="387">
        <v>609720.42000000004</v>
      </c>
    </row>
    <row r="141" spans="1:35" ht="14.25">
      <c r="A141" s="58" t="s">
        <v>499</v>
      </c>
      <c r="B141" s="375">
        <v>2</v>
      </c>
      <c r="C141" s="375" t="s">
        <v>148</v>
      </c>
      <c r="D141" s="375" t="s">
        <v>881</v>
      </c>
      <c r="G141" s="384"/>
      <c r="H141" s="375" t="s">
        <v>798</v>
      </c>
      <c r="I141" s="375" t="s">
        <v>542</v>
      </c>
      <c r="J141" s="382">
        <v>43914</v>
      </c>
      <c r="K141" s="379" t="s">
        <v>882</v>
      </c>
      <c r="L141" s="375">
        <v>3</v>
      </c>
      <c r="M141" s="382">
        <v>43916</v>
      </c>
      <c r="N141" s="428" t="s">
        <v>729</v>
      </c>
      <c r="O141" s="375" t="s">
        <v>882</v>
      </c>
      <c r="P141" s="378">
        <v>43916</v>
      </c>
      <c r="Q141" s="406">
        <v>560</v>
      </c>
      <c r="R141" s="387">
        <f t="shared" ref="R141:R196" si="8">B141*Q141</f>
        <v>1120</v>
      </c>
    </row>
    <row r="142" spans="1:35" ht="14.25">
      <c r="A142" s="58" t="s">
        <v>499</v>
      </c>
      <c r="B142" s="375">
        <v>2</v>
      </c>
      <c r="C142" s="375" t="s">
        <v>148</v>
      </c>
      <c r="D142" s="375" t="s">
        <v>883</v>
      </c>
      <c r="G142" s="384"/>
      <c r="H142" s="375" t="s">
        <v>798</v>
      </c>
      <c r="I142" s="375" t="s">
        <v>542</v>
      </c>
      <c r="J142" s="382">
        <v>43914</v>
      </c>
      <c r="K142" s="379" t="s">
        <v>882</v>
      </c>
      <c r="L142" s="375">
        <v>3</v>
      </c>
      <c r="M142" s="382">
        <v>43916</v>
      </c>
      <c r="N142" s="428" t="s">
        <v>729</v>
      </c>
      <c r="O142" s="375" t="s">
        <v>882</v>
      </c>
      <c r="P142" s="378">
        <v>43916</v>
      </c>
      <c r="Q142" s="406">
        <v>328</v>
      </c>
      <c r="R142" s="387">
        <f t="shared" si="8"/>
        <v>656</v>
      </c>
    </row>
    <row r="143" spans="1:35" ht="14.25">
      <c r="A143" s="58" t="s">
        <v>499</v>
      </c>
      <c r="B143" s="375">
        <v>2</v>
      </c>
      <c r="C143" s="375" t="s">
        <v>148</v>
      </c>
      <c r="D143" s="375" t="s">
        <v>884</v>
      </c>
      <c r="G143" s="384"/>
      <c r="H143" s="375" t="s">
        <v>798</v>
      </c>
      <c r="I143" s="375" t="s">
        <v>542</v>
      </c>
      <c r="J143" s="382">
        <v>43914</v>
      </c>
      <c r="K143" s="379" t="s">
        <v>882</v>
      </c>
      <c r="L143" s="375">
        <v>3</v>
      </c>
      <c r="M143" s="382">
        <v>43916</v>
      </c>
      <c r="N143" s="428" t="s">
        <v>729</v>
      </c>
      <c r="O143" s="375" t="s">
        <v>882</v>
      </c>
      <c r="P143" s="378">
        <v>43916</v>
      </c>
      <c r="Q143" s="406">
        <v>155</v>
      </c>
      <c r="R143" s="387">
        <f t="shared" si="8"/>
        <v>310</v>
      </c>
    </row>
    <row r="144" spans="1:35" ht="14.25">
      <c r="A144" s="58" t="s">
        <v>499</v>
      </c>
      <c r="B144" s="375">
        <v>4</v>
      </c>
      <c r="C144" s="375" t="s">
        <v>148</v>
      </c>
      <c r="D144" s="375" t="s">
        <v>804</v>
      </c>
      <c r="G144" s="384"/>
      <c r="H144" s="375" t="s">
        <v>798</v>
      </c>
      <c r="I144" s="375" t="s">
        <v>542</v>
      </c>
      <c r="J144" s="382">
        <v>43914</v>
      </c>
      <c r="K144" s="379" t="s">
        <v>882</v>
      </c>
      <c r="L144" s="375">
        <v>3</v>
      </c>
      <c r="M144" s="382">
        <v>43916</v>
      </c>
      <c r="N144" s="428" t="s">
        <v>729</v>
      </c>
      <c r="O144" s="375" t="s">
        <v>882</v>
      </c>
      <c r="P144" s="378">
        <v>43916</v>
      </c>
      <c r="Q144" s="406">
        <v>290</v>
      </c>
      <c r="R144" s="387">
        <f t="shared" si="8"/>
        <v>1160</v>
      </c>
    </row>
    <row r="145" spans="1:18" ht="14.25">
      <c r="A145" s="58" t="s">
        <v>499</v>
      </c>
      <c r="B145" s="375">
        <v>4</v>
      </c>
      <c r="C145" s="375" t="s">
        <v>148</v>
      </c>
      <c r="D145" s="375" t="s">
        <v>805</v>
      </c>
      <c r="G145" s="384"/>
      <c r="H145" s="375" t="s">
        <v>798</v>
      </c>
      <c r="I145" s="375" t="s">
        <v>542</v>
      </c>
      <c r="J145" s="382">
        <v>43914</v>
      </c>
      <c r="K145" s="379" t="s">
        <v>882</v>
      </c>
      <c r="L145" s="375">
        <v>3</v>
      </c>
      <c r="M145" s="382">
        <v>43916</v>
      </c>
      <c r="N145" s="428" t="s">
        <v>729</v>
      </c>
      <c r="O145" s="375" t="s">
        <v>882</v>
      </c>
      <c r="P145" s="378">
        <v>43916</v>
      </c>
      <c r="Q145" s="406">
        <v>48</v>
      </c>
      <c r="R145" s="387">
        <f t="shared" si="8"/>
        <v>192</v>
      </c>
    </row>
    <row r="146" spans="1:18" ht="14.25">
      <c r="A146" s="58" t="s">
        <v>499</v>
      </c>
      <c r="B146" s="375">
        <v>1</v>
      </c>
      <c r="C146" s="375" t="s">
        <v>148</v>
      </c>
      <c r="D146" s="375" t="s">
        <v>885</v>
      </c>
      <c r="G146" s="384"/>
      <c r="H146" s="375" t="s">
        <v>798</v>
      </c>
      <c r="I146" s="375" t="s">
        <v>542</v>
      </c>
      <c r="J146" s="382">
        <v>43914</v>
      </c>
      <c r="K146" s="379" t="s">
        <v>882</v>
      </c>
      <c r="L146" s="375">
        <v>3</v>
      </c>
      <c r="M146" s="382">
        <v>43916</v>
      </c>
      <c r="N146" s="428" t="s">
        <v>729</v>
      </c>
      <c r="O146" s="375" t="s">
        <v>882</v>
      </c>
      <c r="P146" s="378">
        <v>43916</v>
      </c>
      <c r="Q146" s="406">
        <v>68</v>
      </c>
      <c r="R146" s="387">
        <f t="shared" si="8"/>
        <v>68</v>
      </c>
    </row>
    <row r="147" spans="1:18" ht="14.25">
      <c r="A147" s="58" t="s">
        <v>499</v>
      </c>
      <c r="B147" s="375">
        <v>1</v>
      </c>
      <c r="C147" s="375" t="s">
        <v>393</v>
      </c>
      <c r="D147" s="375" t="s">
        <v>886</v>
      </c>
      <c r="E147" s="375" t="s">
        <v>540</v>
      </c>
      <c r="F147" s="375" t="s">
        <v>540</v>
      </c>
      <c r="G147" s="384"/>
      <c r="H147" s="375" t="s">
        <v>887</v>
      </c>
      <c r="I147" s="423" t="s">
        <v>542</v>
      </c>
      <c r="J147" s="378">
        <v>43922</v>
      </c>
      <c r="K147" s="379" t="s">
        <v>888</v>
      </c>
      <c r="L147" s="375">
        <v>3</v>
      </c>
      <c r="M147" s="382">
        <v>43922</v>
      </c>
      <c r="N147" s="375" t="s">
        <v>840</v>
      </c>
      <c r="O147" s="375" t="s">
        <v>889</v>
      </c>
      <c r="P147" s="382">
        <v>43922</v>
      </c>
      <c r="Q147" s="387">
        <v>22500</v>
      </c>
      <c r="R147" s="387">
        <f t="shared" si="8"/>
        <v>22500</v>
      </c>
    </row>
    <row r="148" spans="1:18" ht="14.25">
      <c r="A148" s="58" t="s">
        <v>499</v>
      </c>
      <c r="B148" s="375">
        <v>4</v>
      </c>
      <c r="C148" s="375" t="s">
        <v>148</v>
      </c>
      <c r="D148" s="375" t="s">
        <v>890</v>
      </c>
      <c r="E148" s="375" t="s">
        <v>540</v>
      </c>
      <c r="F148" s="375" t="s">
        <v>540</v>
      </c>
      <c r="G148" s="384"/>
      <c r="H148" s="375" t="s">
        <v>887</v>
      </c>
      <c r="I148" s="375" t="s">
        <v>542</v>
      </c>
      <c r="J148" s="382">
        <v>43934</v>
      </c>
      <c r="K148" s="379" t="s">
        <v>889</v>
      </c>
      <c r="L148" s="375">
        <v>3</v>
      </c>
      <c r="M148" s="382">
        <v>43934</v>
      </c>
      <c r="N148" s="375" t="s">
        <v>729</v>
      </c>
      <c r="O148" s="375" t="s">
        <v>891</v>
      </c>
      <c r="P148" s="382">
        <v>43934</v>
      </c>
      <c r="Q148" s="380">
        <v>22</v>
      </c>
      <c r="R148" s="387">
        <f t="shared" si="8"/>
        <v>88</v>
      </c>
    </row>
    <row r="149" spans="1:18" ht="14.25">
      <c r="A149" s="58" t="s">
        <v>499</v>
      </c>
      <c r="B149" s="375">
        <v>4</v>
      </c>
      <c r="C149" s="375" t="s">
        <v>148</v>
      </c>
      <c r="D149" s="375" t="s">
        <v>892</v>
      </c>
      <c r="E149" s="375" t="s">
        <v>540</v>
      </c>
      <c r="F149" s="375" t="s">
        <v>540</v>
      </c>
      <c r="G149" s="384"/>
      <c r="H149" s="375" t="s">
        <v>887</v>
      </c>
      <c r="I149" s="375" t="s">
        <v>542</v>
      </c>
      <c r="J149" s="382">
        <v>43934</v>
      </c>
      <c r="K149" s="379" t="s">
        <v>889</v>
      </c>
      <c r="L149" s="375">
        <v>3</v>
      </c>
      <c r="M149" s="382">
        <v>43934</v>
      </c>
      <c r="N149" s="375" t="s">
        <v>729</v>
      </c>
      <c r="O149" s="375" t="s">
        <v>891</v>
      </c>
      <c r="P149" s="382">
        <v>43934</v>
      </c>
      <c r="Q149" s="380">
        <v>48</v>
      </c>
      <c r="R149" s="387">
        <f t="shared" si="8"/>
        <v>192</v>
      </c>
    </row>
    <row r="150" spans="1:18" ht="14.25">
      <c r="A150" s="58" t="s">
        <v>499</v>
      </c>
      <c r="B150" s="375">
        <v>2</v>
      </c>
      <c r="C150" s="375" t="s">
        <v>148</v>
      </c>
      <c r="D150" s="375" t="s">
        <v>893</v>
      </c>
      <c r="E150" s="375" t="s">
        <v>540</v>
      </c>
      <c r="F150" s="375" t="s">
        <v>540</v>
      </c>
      <c r="G150" s="384"/>
      <c r="H150" s="375" t="s">
        <v>887</v>
      </c>
      <c r="I150" s="375" t="s">
        <v>542</v>
      </c>
      <c r="J150" s="382">
        <v>43934</v>
      </c>
      <c r="K150" s="379" t="s">
        <v>889</v>
      </c>
      <c r="L150" s="375">
        <v>3</v>
      </c>
      <c r="M150" s="382">
        <v>43934</v>
      </c>
      <c r="N150" s="375" t="s">
        <v>729</v>
      </c>
      <c r="O150" s="375" t="s">
        <v>891</v>
      </c>
      <c r="P150" s="382">
        <v>43934</v>
      </c>
      <c r="Q150" s="380">
        <v>355</v>
      </c>
      <c r="R150" s="387">
        <f t="shared" si="8"/>
        <v>710</v>
      </c>
    </row>
    <row r="151" spans="1:18" ht="14.25">
      <c r="A151" s="58" t="s">
        <v>499</v>
      </c>
      <c r="B151" s="375">
        <v>6</v>
      </c>
      <c r="C151" s="375" t="s">
        <v>148</v>
      </c>
      <c r="D151" s="375" t="s">
        <v>894</v>
      </c>
      <c r="E151" s="375" t="s">
        <v>540</v>
      </c>
      <c r="F151" s="375" t="s">
        <v>540</v>
      </c>
      <c r="G151" s="384"/>
      <c r="H151" s="375" t="s">
        <v>887</v>
      </c>
      <c r="I151" s="375" t="s">
        <v>542</v>
      </c>
      <c r="J151" s="382">
        <v>43934</v>
      </c>
      <c r="K151" s="379" t="s">
        <v>889</v>
      </c>
      <c r="L151" s="375">
        <v>3</v>
      </c>
      <c r="M151" s="382">
        <v>43934</v>
      </c>
      <c r="N151" s="375" t="s">
        <v>729</v>
      </c>
      <c r="O151" s="375" t="s">
        <v>891</v>
      </c>
      <c r="P151" s="382">
        <v>43934</v>
      </c>
      <c r="Q151" s="380">
        <v>35</v>
      </c>
      <c r="R151" s="387">
        <f t="shared" si="8"/>
        <v>210</v>
      </c>
    </row>
    <row r="152" spans="1:18" ht="14.25">
      <c r="A152" s="58" t="s">
        <v>499</v>
      </c>
      <c r="B152" s="375">
        <v>10</v>
      </c>
      <c r="C152" s="375" t="s">
        <v>148</v>
      </c>
      <c r="D152" s="375" t="s">
        <v>895</v>
      </c>
      <c r="E152" s="375" t="s">
        <v>540</v>
      </c>
      <c r="F152" s="375" t="s">
        <v>540</v>
      </c>
      <c r="G152" s="384"/>
      <c r="H152" s="375" t="s">
        <v>887</v>
      </c>
      <c r="I152" s="375" t="s">
        <v>542</v>
      </c>
      <c r="J152" s="382">
        <v>43934</v>
      </c>
      <c r="K152" s="379" t="s">
        <v>889</v>
      </c>
      <c r="L152" s="375">
        <v>3</v>
      </c>
      <c r="M152" s="382">
        <v>43934</v>
      </c>
      <c r="N152" s="375" t="s">
        <v>729</v>
      </c>
      <c r="O152" s="375" t="s">
        <v>891</v>
      </c>
      <c r="P152" s="382">
        <v>43934</v>
      </c>
      <c r="Q152" s="380">
        <v>18</v>
      </c>
      <c r="R152" s="387">
        <f t="shared" si="8"/>
        <v>180</v>
      </c>
    </row>
    <row r="153" spans="1:18" ht="14.25">
      <c r="A153" s="58" t="s">
        <v>499</v>
      </c>
      <c r="B153" s="375">
        <v>6</v>
      </c>
      <c r="C153" s="375" t="s">
        <v>148</v>
      </c>
      <c r="D153" s="375" t="s">
        <v>896</v>
      </c>
      <c r="E153" s="375" t="s">
        <v>540</v>
      </c>
      <c r="F153" s="375" t="s">
        <v>540</v>
      </c>
      <c r="G153" s="384"/>
      <c r="H153" s="375" t="s">
        <v>887</v>
      </c>
      <c r="I153" s="375" t="s">
        <v>542</v>
      </c>
      <c r="J153" s="382">
        <v>43934</v>
      </c>
      <c r="K153" s="379" t="s">
        <v>889</v>
      </c>
      <c r="L153" s="375">
        <v>3</v>
      </c>
      <c r="M153" s="382">
        <v>43934</v>
      </c>
      <c r="N153" s="375" t="s">
        <v>729</v>
      </c>
      <c r="O153" s="375" t="s">
        <v>891</v>
      </c>
      <c r="P153" s="382">
        <v>43934</v>
      </c>
      <c r="Q153" s="380">
        <v>22</v>
      </c>
      <c r="R153" s="387">
        <f t="shared" si="8"/>
        <v>132</v>
      </c>
    </row>
    <row r="154" spans="1:18" ht="14.25">
      <c r="A154" s="58" t="s">
        <v>499</v>
      </c>
      <c r="B154" s="375">
        <v>5</v>
      </c>
      <c r="C154" s="375" t="s">
        <v>148</v>
      </c>
      <c r="D154" s="375" t="s">
        <v>897</v>
      </c>
      <c r="E154" s="375" t="s">
        <v>540</v>
      </c>
      <c r="F154" s="375" t="s">
        <v>540</v>
      </c>
      <c r="G154" s="384"/>
      <c r="H154" s="375" t="s">
        <v>887</v>
      </c>
      <c r="I154" s="375" t="s">
        <v>542</v>
      </c>
      <c r="J154" s="382">
        <v>43934</v>
      </c>
      <c r="K154" s="379" t="s">
        <v>889</v>
      </c>
      <c r="L154" s="375">
        <v>3</v>
      </c>
      <c r="M154" s="382">
        <v>43934</v>
      </c>
      <c r="N154" s="375" t="s">
        <v>729</v>
      </c>
      <c r="O154" s="375" t="s">
        <v>891</v>
      </c>
      <c r="P154" s="382">
        <v>43934</v>
      </c>
      <c r="Q154" s="380">
        <v>18</v>
      </c>
      <c r="R154" s="387">
        <f t="shared" si="8"/>
        <v>90</v>
      </c>
    </row>
    <row r="155" spans="1:18" ht="14.25">
      <c r="A155" s="58" t="s">
        <v>499</v>
      </c>
      <c r="B155" s="375">
        <v>5</v>
      </c>
      <c r="C155" s="375" t="s">
        <v>148</v>
      </c>
      <c r="D155" s="375" t="s">
        <v>898</v>
      </c>
      <c r="E155" s="375" t="s">
        <v>540</v>
      </c>
      <c r="F155" s="375" t="s">
        <v>540</v>
      </c>
      <c r="G155" s="384"/>
      <c r="H155" s="375" t="s">
        <v>887</v>
      </c>
      <c r="I155" s="375" t="s">
        <v>542</v>
      </c>
      <c r="J155" s="382">
        <v>43934</v>
      </c>
      <c r="K155" s="379" t="s">
        <v>889</v>
      </c>
      <c r="L155" s="375">
        <v>3</v>
      </c>
      <c r="M155" s="382">
        <v>43934</v>
      </c>
      <c r="N155" s="375" t="s">
        <v>729</v>
      </c>
      <c r="O155" s="375" t="s">
        <v>891</v>
      </c>
      <c r="P155" s="382">
        <v>43934</v>
      </c>
      <c r="Q155" s="380">
        <v>38</v>
      </c>
      <c r="R155" s="387">
        <f t="shared" si="8"/>
        <v>190</v>
      </c>
    </row>
    <row r="156" spans="1:18" ht="14.25">
      <c r="A156" s="58" t="s">
        <v>499</v>
      </c>
      <c r="B156" s="375">
        <v>2</v>
      </c>
      <c r="C156" s="375" t="s">
        <v>899</v>
      </c>
      <c r="D156" s="375" t="s">
        <v>900</v>
      </c>
      <c r="E156" s="375" t="s">
        <v>540</v>
      </c>
      <c r="F156" s="375" t="s">
        <v>540</v>
      </c>
      <c r="G156" s="384"/>
      <c r="H156" s="375" t="s">
        <v>887</v>
      </c>
      <c r="I156" s="375" t="s">
        <v>542</v>
      </c>
      <c r="J156" s="382">
        <v>43934</v>
      </c>
      <c r="K156" s="379" t="s">
        <v>889</v>
      </c>
      <c r="L156" s="375">
        <v>3</v>
      </c>
      <c r="M156" s="382">
        <v>43934</v>
      </c>
      <c r="N156" s="375" t="s">
        <v>729</v>
      </c>
      <c r="O156" s="375" t="s">
        <v>891</v>
      </c>
      <c r="P156" s="382">
        <v>43934</v>
      </c>
      <c r="Q156" s="380">
        <v>85</v>
      </c>
      <c r="R156" s="387">
        <f t="shared" si="8"/>
        <v>170</v>
      </c>
    </row>
    <row r="157" spans="1:18" ht="14.25">
      <c r="A157" s="58" t="s">
        <v>499</v>
      </c>
      <c r="B157" s="375">
        <v>1</v>
      </c>
      <c r="C157" s="375" t="s">
        <v>731</v>
      </c>
      <c r="D157" s="375" t="s">
        <v>901</v>
      </c>
      <c r="E157" s="375" t="s">
        <v>540</v>
      </c>
      <c r="F157" s="375" t="s">
        <v>540</v>
      </c>
      <c r="G157" s="384"/>
      <c r="H157" s="375" t="s">
        <v>887</v>
      </c>
      <c r="I157" s="375" t="s">
        <v>542</v>
      </c>
      <c r="J157" s="382">
        <v>43934</v>
      </c>
      <c r="K157" s="379" t="s">
        <v>889</v>
      </c>
      <c r="L157" s="375">
        <v>3</v>
      </c>
      <c r="M157" s="382">
        <v>43934</v>
      </c>
      <c r="N157" s="375" t="s">
        <v>729</v>
      </c>
      <c r="O157" s="375" t="s">
        <v>891</v>
      </c>
      <c r="P157" s="382">
        <v>43934</v>
      </c>
      <c r="Q157" s="380">
        <v>520</v>
      </c>
      <c r="R157" s="387">
        <f t="shared" si="8"/>
        <v>520</v>
      </c>
    </row>
    <row r="158" spans="1:18" ht="14.25">
      <c r="A158" s="58" t="s">
        <v>499</v>
      </c>
      <c r="B158" s="375">
        <v>2</v>
      </c>
      <c r="C158" s="375" t="s">
        <v>148</v>
      </c>
      <c r="D158" s="375" t="s">
        <v>902</v>
      </c>
      <c r="E158" s="375" t="s">
        <v>540</v>
      </c>
      <c r="F158" s="375" t="s">
        <v>540</v>
      </c>
      <c r="G158" s="384"/>
      <c r="H158" s="375" t="s">
        <v>887</v>
      </c>
      <c r="I158" s="375" t="s">
        <v>542</v>
      </c>
      <c r="J158" s="382">
        <v>43934</v>
      </c>
      <c r="K158" s="379" t="s">
        <v>889</v>
      </c>
      <c r="L158" s="375">
        <v>3</v>
      </c>
      <c r="M158" s="382">
        <v>43934</v>
      </c>
      <c r="N158" s="375" t="s">
        <v>729</v>
      </c>
      <c r="O158" s="375" t="s">
        <v>891</v>
      </c>
      <c r="P158" s="382">
        <v>43934</v>
      </c>
      <c r="Q158" s="380">
        <v>180</v>
      </c>
      <c r="R158" s="387">
        <f t="shared" si="8"/>
        <v>360</v>
      </c>
    </row>
    <row r="159" spans="1:18" ht="14.25">
      <c r="A159" s="58" t="s">
        <v>499</v>
      </c>
      <c r="B159" s="375">
        <v>1</v>
      </c>
      <c r="C159" s="375" t="s">
        <v>148</v>
      </c>
      <c r="D159" s="375" t="s">
        <v>903</v>
      </c>
      <c r="E159" s="375" t="s">
        <v>540</v>
      </c>
      <c r="F159" s="375" t="s">
        <v>540</v>
      </c>
      <c r="G159" s="384"/>
      <c r="H159" s="375" t="s">
        <v>887</v>
      </c>
      <c r="I159" s="375" t="s">
        <v>542</v>
      </c>
      <c r="J159" s="382">
        <v>43934</v>
      </c>
      <c r="K159" s="379" t="s">
        <v>889</v>
      </c>
      <c r="L159" s="375">
        <v>3</v>
      </c>
      <c r="M159" s="382">
        <v>43934</v>
      </c>
      <c r="N159" s="375" t="s">
        <v>729</v>
      </c>
      <c r="O159" s="375" t="s">
        <v>891</v>
      </c>
      <c r="P159" s="382">
        <v>43934</v>
      </c>
      <c r="Q159" s="380">
        <v>680</v>
      </c>
      <c r="R159" s="387">
        <f t="shared" si="8"/>
        <v>680</v>
      </c>
    </row>
    <row r="160" spans="1:18" ht="14.25">
      <c r="A160" s="58" t="s">
        <v>499</v>
      </c>
      <c r="B160" s="375">
        <v>1</v>
      </c>
      <c r="C160" s="375" t="s">
        <v>148</v>
      </c>
      <c r="D160" s="375" t="s">
        <v>904</v>
      </c>
      <c r="E160" s="375" t="s">
        <v>540</v>
      </c>
      <c r="F160" s="375" t="s">
        <v>540</v>
      </c>
      <c r="G160" s="384"/>
      <c r="H160" s="375" t="s">
        <v>887</v>
      </c>
      <c r="I160" s="375" t="s">
        <v>542</v>
      </c>
      <c r="J160" s="382">
        <v>43934</v>
      </c>
      <c r="K160" s="379" t="s">
        <v>889</v>
      </c>
      <c r="L160" s="375">
        <v>3</v>
      </c>
      <c r="M160" s="382">
        <v>43934</v>
      </c>
      <c r="N160" s="375" t="s">
        <v>729</v>
      </c>
      <c r="O160" s="375" t="s">
        <v>891</v>
      </c>
      <c r="P160" s="382">
        <v>43934</v>
      </c>
      <c r="Q160" s="380">
        <v>120</v>
      </c>
      <c r="R160" s="387">
        <f t="shared" si="8"/>
        <v>120</v>
      </c>
    </row>
    <row r="161" spans="1:35" ht="14.25">
      <c r="A161" s="374" t="s">
        <v>34</v>
      </c>
      <c r="B161" s="408">
        <v>3</v>
      </c>
      <c r="C161" s="408" t="s">
        <v>148</v>
      </c>
      <c r="D161" s="408" t="s">
        <v>905</v>
      </c>
      <c r="E161" s="408" t="s">
        <v>540</v>
      </c>
      <c r="F161" s="408" t="s">
        <v>540</v>
      </c>
      <c r="G161" s="409"/>
      <c r="H161" s="408" t="s">
        <v>906</v>
      </c>
      <c r="I161" s="408" t="s">
        <v>542</v>
      </c>
      <c r="J161" s="410">
        <v>43936</v>
      </c>
      <c r="K161" s="411" t="s">
        <v>891</v>
      </c>
      <c r="L161" s="408">
        <v>3</v>
      </c>
      <c r="M161" s="410">
        <v>43936</v>
      </c>
      <c r="N161" s="408" t="s">
        <v>592</v>
      </c>
      <c r="O161" s="408" t="s">
        <v>907</v>
      </c>
      <c r="P161" s="410">
        <v>43937</v>
      </c>
      <c r="Q161" s="412"/>
      <c r="R161" s="427">
        <f t="shared" si="8"/>
        <v>0</v>
      </c>
      <c r="S161" s="412"/>
      <c r="T161" s="412"/>
      <c r="U161" s="412"/>
      <c r="V161" s="412"/>
      <c r="W161" s="412"/>
      <c r="X161" s="412"/>
      <c r="Y161" s="412"/>
      <c r="Z161" s="412"/>
      <c r="AA161" s="412"/>
      <c r="AB161" s="412"/>
      <c r="AC161" s="412"/>
      <c r="AD161" s="412"/>
      <c r="AE161" s="412"/>
      <c r="AF161" s="412"/>
      <c r="AG161" s="412"/>
      <c r="AH161" s="412"/>
      <c r="AI161" s="412"/>
    </row>
    <row r="162" spans="1:35" ht="14.25">
      <c r="A162" s="374" t="s">
        <v>34</v>
      </c>
      <c r="B162" s="408">
        <v>3</v>
      </c>
      <c r="C162" s="408" t="s">
        <v>148</v>
      </c>
      <c r="D162" s="408" t="s">
        <v>908</v>
      </c>
      <c r="E162" s="408" t="s">
        <v>540</v>
      </c>
      <c r="F162" s="408" t="s">
        <v>540</v>
      </c>
      <c r="G162" s="409"/>
      <c r="H162" s="408" t="s">
        <v>906</v>
      </c>
      <c r="I162" s="408" t="s">
        <v>542</v>
      </c>
      <c r="J162" s="410">
        <v>43936</v>
      </c>
      <c r="K162" s="411" t="s">
        <v>891</v>
      </c>
      <c r="L162" s="408">
        <v>3</v>
      </c>
      <c r="M162" s="410">
        <v>43936</v>
      </c>
      <c r="N162" s="408" t="s">
        <v>592</v>
      </c>
      <c r="O162" s="408" t="s">
        <v>907</v>
      </c>
      <c r="P162" s="410">
        <v>43937</v>
      </c>
      <c r="Q162" s="412"/>
      <c r="R162" s="427">
        <f t="shared" si="8"/>
        <v>0</v>
      </c>
      <c r="S162" s="412"/>
      <c r="T162" s="412"/>
      <c r="U162" s="412"/>
      <c r="V162" s="412"/>
      <c r="W162" s="412"/>
      <c r="X162" s="412"/>
      <c r="Y162" s="412"/>
      <c r="Z162" s="412"/>
      <c r="AA162" s="412"/>
      <c r="AB162" s="412"/>
      <c r="AC162" s="412"/>
      <c r="AD162" s="412"/>
      <c r="AE162" s="412"/>
      <c r="AF162" s="412"/>
      <c r="AG162" s="412"/>
      <c r="AH162" s="412"/>
      <c r="AI162" s="412"/>
    </row>
    <row r="163" spans="1:35" ht="14.25">
      <c r="A163" s="374" t="s">
        <v>34</v>
      </c>
      <c r="B163" s="408">
        <v>5</v>
      </c>
      <c r="C163" s="408" t="s">
        <v>148</v>
      </c>
      <c r="D163" s="408" t="s">
        <v>909</v>
      </c>
      <c r="E163" s="408" t="s">
        <v>540</v>
      </c>
      <c r="F163" s="408" t="s">
        <v>540</v>
      </c>
      <c r="G163" s="409"/>
      <c r="H163" s="408" t="s">
        <v>906</v>
      </c>
      <c r="I163" s="408" t="s">
        <v>542</v>
      </c>
      <c r="J163" s="410">
        <v>43936</v>
      </c>
      <c r="K163" s="411" t="s">
        <v>891</v>
      </c>
      <c r="L163" s="408">
        <v>3</v>
      </c>
      <c r="M163" s="410">
        <v>43936</v>
      </c>
      <c r="N163" s="408" t="s">
        <v>592</v>
      </c>
      <c r="O163" s="408" t="s">
        <v>907</v>
      </c>
      <c r="P163" s="410">
        <v>43937</v>
      </c>
      <c r="Q163" s="412"/>
      <c r="R163" s="427">
        <f t="shared" si="8"/>
        <v>0</v>
      </c>
      <c r="S163" s="412"/>
      <c r="T163" s="412"/>
      <c r="U163" s="412"/>
      <c r="V163" s="412"/>
      <c r="W163" s="412"/>
      <c r="X163" s="412"/>
      <c r="Y163" s="412"/>
      <c r="Z163" s="412"/>
      <c r="AA163" s="412"/>
      <c r="AB163" s="412"/>
      <c r="AC163" s="412"/>
      <c r="AD163" s="412"/>
      <c r="AE163" s="412"/>
      <c r="AF163" s="412"/>
      <c r="AG163" s="412"/>
      <c r="AH163" s="412"/>
      <c r="AI163" s="412"/>
    </row>
    <row r="164" spans="1:35" ht="14.25">
      <c r="A164" s="374" t="s">
        <v>34</v>
      </c>
      <c r="B164" s="408">
        <v>5</v>
      </c>
      <c r="C164" s="408" t="s">
        <v>148</v>
      </c>
      <c r="D164" s="408" t="s">
        <v>910</v>
      </c>
      <c r="E164" s="408" t="s">
        <v>540</v>
      </c>
      <c r="F164" s="408" t="s">
        <v>540</v>
      </c>
      <c r="G164" s="409"/>
      <c r="H164" s="408" t="s">
        <v>906</v>
      </c>
      <c r="I164" s="408" t="s">
        <v>542</v>
      </c>
      <c r="J164" s="410">
        <v>43936</v>
      </c>
      <c r="K164" s="411" t="s">
        <v>891</v>
      </c>
      <c r="L164" s="408">
        <v>3</v>
      </c>
      <c r="M164" s="410">
        <v>43936</v>
      </c>
      <c r="N164" s="408" t="s">
        <v>592</v>
      </c>
      <c r="O164" s="408" t="s">
        <v>907</v>
      </c>
      <c r="P164" s="410">
        <v>43937</v>
      </c>
      <c r="Q164" s="412"/>
      <c r="R164" s="427">
        <f t="shared" si="8"/>
        <v>0</v>
      </c>
      <c r="S164" s="412"/>
      <c r="T164" s="412"/>
      <c r="U164" s="412"/>
      <c r="V164" s="412"/>
      <c r="W164" s="412"/>
      <c r="X164" s="412"/>
      <c r="Y164" s="412"/>
      <c r="Z164" s="412"/>
      <c r="AA164" s="412"/>
      <c r="AB164" s="412"/>
      <c r="AC164" s="412"/>
      <c r="AD164" s="412"/>
      <c r="AE164" s="412"/>
      <c r="AF164" s="412"/>
      <c r="AG164" s="412"/>
      <c r="AH164" s="412"/>
      <c r="AI164" s="412"/>
    </row>
    <row r="165" spans="1:35" ht="14.25">
      <c r="A165" s="58" t="s">
        <v>499</v>
      </c>
      <c r="B165" s="375">
        <v>100</v>
      </c>
      <c r="C165" s="375" t="s">
        <v>911</v>
      </c>
      <c r="D165" s="375" t="s">
        <v>912</v>
      </c>
      <c r="E165" s="375" t="s">
        <v>540</v>
      </c>
      <c r="F165" s="375" t="s">
        <v>540</v>
      </c>
      <c r="G165" s="384"/>
      <c r="H165" s="375" t="s">
        <v>913</v>
      </c>
      <c r="I165" s="375" t="s">
        <v>542</v>
      </c>
      <c r="J165" s="375">
        <v>43938</v>
      </c>
      <c r="K165" s="375" t="s">
        <v>907</v>
      </c>
      <c r="L165" s="375">
        <v>3</v>
      </c>
      <c r="M165" s="382">
        <v>43938</v>
      </c>
      <c r="N165" s="375" t="s">
        <v>729</v>
      </c>
      <c r="O165" s="375" t="s">
        <v>914</v>
      </c>
      <c r="P165" s="378">
        <v>43941</v>
      </c>
      <c r="Q165" s="406">
        <v>12</v>
      </c>
      <c r="R165" s="387">
        <f t="shared" si="8"/>
        <v>1200</v>
      </c>
    </row>
    <row r="166" spans="1:35" ht="14.25">
      <c r="A166" s="58" t="s">
        <v>499</v>
      </c>
      <c r="B166" s="375">
        <v>3</v>
      </c>
      <c r="C166" s="375" t="s">
        <v>915</v>
      </c>
      <c r="D166" s="375" t="s">
        <v>916</v>
      </c>
      <c r="E166" s="375" t="s">
        <v>540</v>
      </c>
      <c r="F166" s="375" t="s">
        <v>540</v>
      </c>
      <c r="G166" s="384"/>
      <c r="H166" s="375" t="s">
        <v>913</v>
      </c>
      <c r="I166" s="375" t="s">
        <v>542</v>
      </c>
      <c r="J166" s="375">
        <v>43938</v>
      </c>
      <c r="K166" s="375" t="s">
        <v>907</v>
      </c>
      <c r="L166" s="375">
        <v>3</v>
      </c>
      <c r="M166" s="382">
        <v>43938</v>
      </c>
      <c r="N166" s="375" t="s">
        <v>729</v>
      </c>
      <c r="O166" s="375" t="s">
        <v>914</v>
      </c>
      <c r="P166" s="378">
        <v>43941</v>
      </c>
      <c r="Q166" s="406">
        <v>240</v>
      </c>
      <c r="R166" s="387">
        <f t="shared" si="8"/>
        <v>720</v>
      </c>
    </row>
    <row r="167" spans="1:35" ht="14.25">
      <c r="A167" s="58" t="s">
        <v>499</v>
      </c>
      <c r="B167" s="375">
        <v>2</v>
      </c>
      <c r="C167" s="375" t="s">
        <v>917</v>
      </c>
      <c r="D167" s="375" t="s">
        <v>918</v>
      </c>
      <c r="E167" s="375" t="s">
        <v>540</v>
      </c>
      <c r="F167" s="375" t="s">
        <v>540</v>
      </c>
      <c r="G167" s="384"/>
      <c r="H167" s="375" t="s">
        <v>913</v>
      </c>
      <c r="I167" s="375" t="s">
        <v>542</v>
      </c>
      <c r="J167" s="375">
        <v>43938</v>
      </c>
      <c r="K167" s="375" t="s">
        <v>907</v>
      </c>
      <c r="L167" s="375">
        <v>3</v>
      </c>
      <c r="M167" s="382">
        <v>43938</v>
      </c>
      <c r="N167" s="375" t="s">
        <v>729</v>
      </c>
      <c r="O167" s="375" t="s">
        <v>914</v>
      </c>
      <c r="P167" s="378">
        <v>43941</v>
      </c>
      <c r="Q167" s="406">
        <v>950</v>
      </c>
      <c r="R167" s="387">
        <f t="shared" si="8"/>
        <v>1900</v>
      </c>
    </row>
    <row r="168" spans="1:35" ht="14.25">
      <c r="A168" s="58" t="s">
        <v>499</v>
      </c>
      <c r="B168" s="375">
        <v>15</v>
      </c>
      <c r="C168" s="375" t="s">
        <v>919</v>
      </c>
      <c r="D168" s="375" t="s">
        <v>920</v>
      </c>
      <c r="E168" s="430" t="s">
        <v>540</v>
      </c>
      <c r="F168" s="430" t="s">
        <v>540</v>
      </c>
      <c r="G168" s="384"/>
      <c r="H168" s="375" t="s">
        <v>913</v>
      </c>
      <c r="I168" s="375" t="s">
        <v>542</v>
      </c>
      <c r="J168" s="375">
        <v>43938</v>
      </c>
      <c r="K168" s="375" t="s">
        <v>907</v>
      </c>
      <c r="L168" s="375">
        <v>3</v>
      </c>
      <c r="M168" s="382">
        <v>43938</v>
      </c>
      <c r="N168" s="375" t="s">
        <v>729</v>
      </c>
      <c r="O168" s="375" t="s">
        <v>914</v>
      </c>
      <c r="P168" s="378">
        <v>43941</v>
      </c>
      <c r="Q168" s="406">
        <v>35</v>
      </c>
      <c r="R168" s="387">
        <f t="shared" si="8"/>
        <v>525</v>
      </c>
    </row>
    <row r="169" spans="1:35" ht="14.25">
      <c r="A169" s="424" t="s">
        <v>499</v>
      </c>
      <c r="B169" s="375">
        <v>1</v>
      </c>
      <c r="C169" s="375" t="s">
        <v>393</v>
      </c>
      <c r="D169" s="375" t="s">
        <v>921</v>
      </c>
      <c r="E169" s="375" t="s">
        <v>540</v>
      </c>
      <c r="F169" s="375" t="s">
        <v>540</v>
      </c>
      <c r="G169" s="384"/>
      <c r="H169" s="375" t="s">
        <v>913</v>
      </c>
      <c r="I169" s="375" t="s">
        <v>542</v>
      </c>
      <c r="J169" s="382">
        <v>43941</v>
      </c>
      <c r="K169" s="379" t="s">
        <v>914</v>
      </c>
      <c r="L169" s="375">
        <v>3</v>
      </c>
      <c r="M169" s="382">
        <v>43943</v>
      </c>
      <c r="N169" s="375" t="s">
        <v>922</v>
      </c>
      <c r="O169" s="375" t="s">
        <v>923</v>
      </c>
      <c r="P169" s="382">
        <v>43943</v>
      </c>
      <c r="Q169" s="406">
        <v>20000</v>
      </c>
      <c r="R169" s="387">
        <f t="shared" si="8"/>
        <v>20000</v>
      </c>
    </row>
    <row r="170" spans="1:35" ht="14.25">
      <c r="A170" s="58" t="s">
        <v>499</v>
      </c>
      <c r="B170" s="375">
        <v>6</v>
      </c>
      <c r="C170" s="375" t="s">
        <v>924</v>
      </c>
      <c r="D170" s="375" t="s">
        <v>925</v>
      </c>
      <c r="E170" s="375" t="s">
        <v>540</v>
      </c>
      <c r="F170" s="375" t="s">
        <v>540</v>
      </c>
      <c r="G170" s="384"/>
      <c r="H170" s="375" t="s">
        <v>926</v>
      </c>
      <c r="J170" s="382">
        <v>43945</v>
      </c>
      <c r="K170" s="379" t="s">
        <v>923</v>
      </c>
      <c r="L170" s="375" t="s">
        <v>927</v>
      </c>
      <c r="M170" s="382">
        <v>43945</v>
      </c>
      <c r="N170" s="375" t="s">
        <v>729</v>
      </c>
      <c r="O170" s="375" t="s">
        <v>928</v>
      </c>
      <c r="P170" s="382">
        <v>43945</v>
      </c>
      <c r="Q170" s="406">
        <v>480</v>
      </c>
      <c r="R170" s="387">
        <f t="shared" si="8"/>
        <v>2880</v>
      </c>
    </row>
    <row r="171" spans="1:35" ht="14.25">
      <c r="A171" s="58" t="s">
        <v>499</v>
      </c>
      <c r="B171" s="375">
        <v>5</v>
      </c>
      <c r="C171" s="375" t="s">
        <v>924</v>
      </c>
      <c r="D171" s="375" t="s">
        <v>929</v>
      </c>
      <c r="E171" s="375" t="s">
        <v>540</v>
      </c>
      <c r="F171" s="375" t="s">
        <v>540</v>
      </c>
      <c r="G171" s="384"/>
      <c r="H171" s="375" t="s">
        <v>926</v>
      </c>
      <c r="J171" s="382">
        <v>43945</v>
      </c>
      <c r="K171" s="379" t="s">
        <v>923</v>
      </c>
      <c r="L171" s="375">
        <v>3</v>
      </c>
      <c r="M171" s="382">
        <v>43945</v>
      </c>
      <c r="N171" s="375" t="s">
        <v>729</v>
      </c>
      <c r="O171" s="375" t="s">
        <v>928</v>
      </c>
      <c r="P171" s="382">
        <v>43945</v>
      </c>
      <c r="Q171" s="406">
        <v>110</v>
      </c>
      <c r="R171" s="387">
        <f t="shared" si="8"/>
        <v>550</v>
      </c>
    </row>
    <row r="172" spans="1:35" ht="14.25">
      <c r="A172" s="58" t="s">
        <v>499</v>
      </c>
      <c r="B172" s="375">
        <v>1</v>
      </c>
      <c r="C172" s="375" t="s">
        <v>930</v>
      </c>
      <c r="D172" s="375" t="s">
        <v>931</v>
      </c>
      <c r="E172" s="375" t="s">
        <v>540</v>
      </c>
      <c r="F172" s="375" t="s">
        <v>540</v>
      </c>
      <c r="G172" s="384"/>
      <c r="H172" s="375" t="s">
        <v>926</v>
      </c>
      <c r="J172" s="382">
        <v>43945</v>
      </c>
      <c r="K172" s="379" t="s">
        <v>923</v>
      </c>
      <c r="L172" s="375">
        <v>3</v>
      </c>
      <c r="M172" s="382">
        <v>43945</v>
      </c>
      <c r="N172" s="375" t="s">
        <v>729</v>
      </c>
      <c r="O172" s="375" t="s">
        <v>928</v>
      </c>
      <c r="P172" s="382">
        <v>43945</v>
      </c>
      <c r="Q172" s="406">
        <v>60</v>
      </c>
      <c r="R172" s="387">
        <f t="shared" si="8"/>
        <v>60</v>
      </c>
    </row>
    <row r="173" spans="1:35" ht="14.25">
      <c r="A173" s="58" t="s">
        <v>499</v>
      </c>
      <c r="B173" s="375">
        <v>1</v>
      </c>
      <c r="C173" s="375" t="s">
        <v>930</v>
      </c>
      <c r="D173" s="375" t="s">
        <v>932</v>
      </c>
      <c r="E173" s="375" t="s">
        <v>540</v>
      </c>
      <c r="F173" s="375" t="s">
        <v>540</v>
      </c>
      <c r="G173" s="384"/>
      <c r="H173" s="375" t="s">
        <v>926</v>
      </c>
      <c r="J173" s="382">
        <v>43945</v>
      </c>
      <c r="K173" s="379" t="s">
        <v>923</v>
      </c>
      <c r="L173" s="375">
        <v>3</v>
      </c>
      <c r="M173" s="382">
        <v>43945</v>
      </c>
      <c r="N173" s="375" t="s">
        <v>729</v>
      </c>
      <c r="O173" s="375" t="s">
        <v>928</v>
      </c>
      <c r="P173" s="382">
        <v>43945</v>
      </c>
      <c r="Q173" s="406">
        <v>60</v>
      </c>
      <c r="R173" s="387">
        <f t="shared" si="8"/>
        <v>60</v>
      </c>
    </row>
    <row r="174" spans="1:35" ht="14.25">
      <c r="A174" s="58" t="s">
        <v>499</v>
      </c>
      <c r="B174" s="375">
        <v>2</v>
      </c>
      <c r="C174" s="375" t="s">
        <v>390</v>
      </c>
      <c r="D174" s="375" t="s">
        <v>933</v>
      </c>
      <c r="E174" s="375" t="s">
        <v>540</v>
      </c>
      <c r="F174" s="375" t="s">
        <v>540</v>
      </c>
      <c r="G174" s="384"/>
      <c r="H174" s="375" t="s">
        <v>913</v>
      </c>
      <c r="J174" s="382">
        <v>43948</v>
      </c>
      <c r="K174" s="379" t="s">
        <v>928</v>
      </c>
      <c r="L174" s="375">
        <v>3</v>
      </c>
      <c r="M174" s="382">
        <v>43948</v>
      </c>
      <c r="N174" s="375" t="s">
        <v>729</v>
      </c>
      <c r="O174" s="375" t="s">
        <v>934</v>
      </c>
      <c r="P174" s="382">
        <v>43948</v>
      </c>
      <c r="Q174" s="406">
        <v>320</v>
      </c>
      <c r="R174" s="387">
        <f t="shared" si="8"/>
        <v>640</v>
      </c>
    </row>
    <row r="175" spans="1:35" ht="14.25">
      <c r="A175" s="58" t="s">
        <v>499</v>
      </c>
      <c r="B175" s="375">
        <v>2</v>
      </c>
      <c r="C175" s="375" t="s">
        <v>390</v>
      </c>
      <c r="D175" s="375" t="s">
        <v>935</v>
      </c>
      <c r="E175" s="375" t="s">
        <v>540</v>
      </c>
      <c r="F175" s="375" t="s">
        <v>540</v>
      </c>
      <c r="G175" s="384"/>
      <c r="H175" s="375" t="s">
        <v>913</v>
      </c>
      <c r="J175" s="382">
        <v>43948</v>
      </c>
      <c r="K175" s="379" t="s">
        <v>928</v>
      </c>
      <c r="L175" s="375">
        <v>3</v>
      </c>
      <c r="M175" s="382">
        <v>43948</v>
      </c>
      <c r="N175" s="375" t="s">
        <v>729</v>
      </c>
      <c r="O175" s="375" t="s">
        <v>934</v>
      </c>
      <c r="P175" s="382">
        <v>43948</v>
      </c>
      <c r="Q175" s="406">
        <v>485</v>
      </c>
      <c r="R175" s="387">
        <f t="shared" si="8"/>
        <v>970</v>
      </c>
    </row>
    <row r="176" spans="1:35" ht="14.25">
      <c r="A176" s="58" t="s">
        <v>499</v>
      </c>
      <c r="B176" s="375">
        <v>2</v>
      </c>
      <c r="C176" s="375" t="s">
        <v>148</v>
      </c>
      <c r="D176" s="375" t="s">
        <v>936</v>
      </c>
      <c r="E176" s="375" t="s">
        <v>540</v>
      </c>
      <c r="F176" s="375" t="s">
        <v>540</v>
      </c>
      <c r="G176" s="384"/>
      <c r="H176" s="375" t="s">
        <v>913</v>
      </c>
      <c r="J176" s="382">
        <v>43948</v>
      </c>
      <c r="K176" s="379" t="s">
        <v>928</v>
      </c>
      <c r="L176" s="375">
        <v>3</v>
      </c>
      <c r="M176" s="382">
        <v>43948</v>
      </c>
      <c r="N176" s="375" t="s">
        <v>729</v>
      </c>
      <c r="O176" s="375" t="s">
        <v>934</v>
      </c>
      <c r="P176" s="382">
        <v>43948</v>
      </c>
      <c r="Q176" s="406">
        <v>75</v>
      </c>
      <c r="R176" s="387">
        <f t="shared" si="8"/>
        <v>150</v>
      </c>
    </row>
    <row r="177" spans="1:18" ht="14.25">
      <c r="A177" s="58" t="s">
        <v>499</v>
      </c>
      <c r="B177" s="375">
        <v>1</v>
      </c>
      <c r="C177" s="375" t="s">
        <v>234</v>
      </c>
      <c r="D177" s="375" t="s">
        <v>937</v>
      </c>
      <c r="E177" s="375" t="s">
        <v>540</v>
      </c>
      <c r="F177" s="375" t="s">
        <v>540</v>
      </c>
      <c r="G177" s="384"/>
      <c r="H177" s="375" t="s">
        <v>913</v>
      </c>
      <c r="J177" s="382">
        <v>43948</v>
      </c>
      <c r="K177" s="379" t="s">
        <v>928</v>
      </c>
      <c r="L177" s="375">
        <v>3</v>
      </c>
      <c r="M177" s="382">
        <v>43948</v>
      </c>
      <c r="N177" s="375" t="s">
        <v>729</v>
      </c>
      <c r="O177" s="375" t="s">
        <v>934</v>
      </c>
      <c r="P177" s="382">
        <v>43948</v>
      </c>
      <c r="Q177" s="406">
        <v>62</v>
      </c>
      <c r="R177" s="387">
        <f t="shared" si="8"/>
        <v>62</v>
      </c>
    </row>
    <row r="178" spans="1:18" ht="14.25">
      <c r="A178" s="374" t="s">
        <v>34</v>
      </c>
      <c r="B178" s="375">
        <v>7</v>
      </c>
      <c r="C178" s="375" t="s">
        <v>148</v>
      </c>
      <c r="D178" s="375" t="s">
        <v>905</v>
      </c>
      <c r="E178" s="375" t="s">
        <v>540</v>
      </c>
      <c r="F178" s="375" t="s">
        <v>540</v>
      </c>
      <c r="G178" s="384"/>
      <c r="H178" s="375" t="s">
        <v>906</v>
      </c>
      <c r="I178" s="375" t="s">
        <v>542</v>
      </c>
      <c r="J178" s="382">
        <v>43936</v>
      </c>
      <c r="K178" s="379" t="s">
        <v>891</v>
      </c>
      <c r="L178" s="375">
        <v>3</v>
      </c>
      <c r="M178" s="382">
        <v>43957</v>
      </c>
      <c r="N178" s="423" t="s">
        <v>592</v>
      </c>
      <c r="O178" s="375" t="s">
        <v>938</v>
      </c>
      <c r="P178" s="382">
        <v>43957</v>
      </c>
      <c r="Q178" s="406">
        <v>520</v>
      </c>
      <c r="R178" s="387">
        <f t="shared" si="8"/>
        <v>3640</v>
      </c>
    </row>
    <row r="179" spans="1:18" ht="14.25">
      <c r="A179" s="374" t="s">
        <v>34</v>
      </c>
      <c r="B179" s="375">
        <v>12</v>
      </c>
      <c r="C179" s="375" t="s">
        <v>148</v>
      </c>
      <c r="D179" s="375" t="s">
        <v>908</v>
      </c>
      <c r="E179" s="375" t="s">
        <v>540</v>
      </c>
      <c r="F179" s="375" t="s">
        <v>540</v>
      </c>
      <c r="G179" s="384"/>
      <c r="H179" s="375" t="s">
        <v>906</v>
      </c>
      <c r="I179" s="375" t="s">
        <v>542</v>
      </c>
      <c r="J179" s="382">
        <v>43936</v>
      </c>
      <c r="K179" s="379" t="s">
        <v>891</v>
      </c>
      <c r="L179" s="375">
        <v>3</v>
      </c>
      <c r="M179" s="382">
        <v>43957</v>
      </c>
      <c r="N179" s="423" t="s">
        <v>592</v>
      </c>
      <c r="O179" s="375" t="s">
        <v>938</v>
      </c>
      <c r="P179" s="382">
        <v>43957</v>
      </c>
      <c r="Q179" s="406">
        <v>520</v>
      </c>
      <c r="R179" s="387">
        <f t="shared" si="8"/>
        <v>6240</v>
      </c>
    </row>
    <row r="180" spans="1:18" ht="14.25">
      <c r="A180" s="374" t="s">
        <v>34</v>
      </c>
      <c r="B180" s="375">
        <v>5</v>
      </c>
      <c r="C180" s="375" t="s">
        <v>148</v>
      </c>
      <c r="D180" s="375" t="s">
        <v>909</v>
      </c>
      <c r="E180" s="375" t="s">
        <v>540</v>
      </c>
      <c r="F180" s="375" t="s">
        <v>540</v>
      </c>
      <c r="G180" s="384"/>
      <c r="H180" s="375" t="s">
        <v>906</v>
      </c>
      <c r="I180" s="375" t="s">
        <v>542</v>
      </c>
      <c r="J180" s="382">
        <v>43936</v>
      </c>
      <c r="K180" s="379" t="s">
        <v>891</v>
      </c>
      <c r="L180" s="375">
        <v>3</v>
      </c>
      <c r="M180" s="382">
        <v>43957</v>
      </c>
      <c r="N180" s="423" t="s">
        <v>592</v>
      </c>
      <c r="O180" s="375" t="s">
        <v>938</v>
      </c>
      <c r="P180" s="382">
        <v>43957</v>
      </c>
      <c r="Q180" s="406">
        <v>520</v>
      </c>
      <c r="R180" s="387">
        <f t="shared" si="8"/>
        <v>2600</v>
      </c>
    </row>
    <row r="181" spans="1:18" ht="14.25">
      <c r="A181" s="374" t="s">
        <v>34</v>
      </c>
      <c r="B181" s="375">
        <v>6</v>
      </c>
      <c r="C181" s="375" t="s">
        <v>148</v>
      </c>
      <c r="D181" s="375" t="s">
        <v>910</v>
      </c>
      <c r="E181" s="375" t="s">
        <v>540</v>
      </c>
      <c r="F181" s="375" t="s">
        <v>540</v>
      </c>
      <c r="G181" s="384"/>
      <c r="H181" s="375" t="s">
        <v>906</v>
      </c>
      <c r="I181" s="375" t="s">
        <v>542</v>
      </c>
      <c r="J181" s="382">
        <v>43936</v>
      </c>
      <c r="K181" s="379" t="s">
        <v>891</v>
      </c>
      <c r="L181" s="375">
        <v>3</v>
      </c>
      <c r="M181" s="382">
        <v>43957</v>
      </c>
      <c r="N181" s="423" t="s">
        <v>592</v>
      </c>
      <c r="O181" s="375" t="s">
        <v>938</v>
      </c>
      <c r="P181" s="382">
        <v>43957</v>
      </c>
      <c r="Q181" s="406">
        <v>520</v>
      </c>
      <c r="R181" s="387">
        <f t="shared" si="8"/>
        <v>3120</v>
      </c>
    </row>
    <row r="182" spans="1:18" ht="14.25">
      <c r="A182" s="374" t="s">
        <v>34</v>
      </c>
      <c r="B182" s="375">
        <v>100</v>
      </c>
      <c r="C182" s="375" t="s">
        <v>148</v>
      </c>
      <c r="D182" s="375" t="s">
        <v>939</v>
      </c>
      <c r="E182" s="375" t="s">
        <v>540</v>
      </c>
      <c r="F182" s="375" t="s">
        <v>540</v>
      </c>
      <c r="G182" s="384"/>
      <c r="H182" s="375" t="s">
        <v>940</v>
      </c>
      <c r="J182" s="382">
        <v>43964</v>
      </c>
      <c r="K182" s="379" t="s">
        <v>941</v>
      </c>
      <c r="L182" s="375">
        <v>3</v>
      </c>
      <c r="M182" s="382">
        <v>43970</v>
      </c>
      <c r="N182" s="375" t="s">
        <v>583</v>
      </c>
      <c r="O182" s="375" t="s">
        <v>941</v>
      </c>
      <c r="P182" s="382">
        <v>43970</v>
      </c>
      <c r="Q182" s="406">
        <v>2</v>
      </c>
      <c r="R182" s="387">
        <f t="shared" si="8"/>
        <v>200</v>
      </c>
    </row>
    <row r="183" spans="1:18" ht="14.25">
      <c r="A183" s="374" t="s">
        <v>34</v>
      </c>
      <c r="B183" s="375">
        <v>1</v>
      </c>
      <c r="C183" s="375" t="s">
        <v>131</v>
      </c>
      <c r="D183" s="375" t="s">
        <v>942</v>
      </c>
      <c r="E183" s="375" t="s">
        <v>540</v>
      </c>
      <c r="F183" s="375" t="s">
        <v>540</v>
      </c>
      <c r="G183" s="384"/>
      <c r="H183" s="375" t="s">
        <v>940</v>
      </c>
      <c r="J183" s="382">
        <v>43964</v>
      </c>
      <c r="K183" s="379" t="s">
        <v>941</v>
      </c>
      <c r="L183" s="375">
        <v>3</v>
      </c>
      <c r="M183" s="382">
        <v>43970</v>
      </c>
      <c r="N183" s="375" t="s">
        <v>583</v>
      </c>
      <c r="O183" s="375" t="s">
        <v>941</v>
      </c>
      <c r="P183" s="382">
        <v>43970</v>
      </c>
      <c r="Q183" s="406">
        <v>175</v>
      </c>
      <c r="R183" s="387">
        <f t="shared" si="8"/>
        <v>175</v>
      </c>
    </row>
    <row r="184" spans="1:18" ht="14.25">
      <c r="A184" s="374" t="s">
        <v>34</v>
      </c>
      <c r="B184" s="375">
        <v>1</v>
      </c>
      <c r="C184" s="375" t="s">
        <v>131</v>
      </c>
      <c r="D184" s="375" t="s">
        <v>943</v>
      </c>
      <c r="E184" s="375" t="s">
        <v>540</v>
      </c>
      <c r="F184" s="375" t="s">
        <v>540</v>
      </c>
      <c r="G184" s="384"/>
      <c r="H184" s="375" t="s">
        <v>940</v>
      </c>
      <c r="J184" s="382">
        <v>43964</v>
      </c>
      <c r="K184" s="379" t="s">
        <v>941</v>
      </c>
      <c r="L184" s="375">
        <v>3</v>
      </c>
      <c r="M184" s="382">
        <v>43970</v>
      </c>
      <c r="N184" s="375" t="s">
        <v>583</v>
      </c>
      <c r="O184" s="375" t="s">
        <v>941</v>
      </c>
      <c r="P184" s="382">
        <v>43970</v>
      </c>
      <c r="Q184" s="406">
        <v>175</v>
      </c>
      <c r="R184" s="387">
        <f t="shared" si="8"/>
        <v>175</v>
      </c>
    </row>
    <row r="185" spans="1:18" ht="14.25">
      <c r="A185" s="374" t="s">
        <v>34</v>
      </c>
      <c r="B185" s="375">
        <v>12</v>
      </c>
      <c r="C185" s="375" t="s">
        <v>148</v>
      </c>
      <c r="D185" s="375" t="s">
        <v>944</v>
      </c>
      <c r="E185" s="375" t="s">
        <v>540</v>
      </c>
      <c r="F185" s="375" t="s">
        <v>540</v>
      </c>
      <c r="G185" s="384"/>
      <c r="H185" s="375" t="s">
        <v>940</v>
      </c>
      <c r="J185" s="382">
        <v>43964</v>
      </c>
      <c r="K185" s="379" t="s">
        <v>941</v>
      </c>
      <c r="L185" s="375">
        <v>3</v>
      </c>
      <c r="M185" s="382">
        <v>43970</v>
      </c>
      <c r="N185" s="375" t="s">
        <v>583</v>
      </c>
      <c r="O185" s="375" t="s">
        <v>941</v>
      </c>
      <c r="P185" s="382">
        <v>43970</v>
      </c>
      <c r="Q185" s="406">
        <v>95</v>
      </c>
      <c r="R185" s="387">
        <f t="shared" si="8"/>
        <v>1140</v>
      </c>
    </row>
    <row r="186" spans="1:18" ht="14.25">
      <c r="A186" s="374" t="s">
        <v>34</v>
      </c>
      <c r="B186" s="375">
        <v>4</v>
      </c>
      <c r="C186" s="375" t="s">
        <v>131</v>
      </c>
      <c r="D186" s="375" t="s">
        <v>945</v>
      </c>
      <c r="E186" s="375" t="s">
        <v>540</v>
      </c>
      <c r="F186" s="375" t="s">
        <v>540</v>
      </c>
      <c r="G186" s="384"/>
      <c r="H186" s="375" t="s">
        <v>940</v>
      </c>
      <c r="J186" s="382">
        <v>43964</v>
      </c>
      <c r="K186" s="379" t="s">
        <v>941</v>
      </c>
      <c r="L186" s="375">
        <v>3</v>
      </c>
      <c r="M186" s="382">
        <v>43970</v>
      </c>
      <c r="N186" s="375" t="s">
        <v>583</v>
      </c>
      <c r="O186" s="375" t="s">
        <v>941</v>
      </c>
      <c r="P186" s="382">
        <v>43970</v>
      </c>
      <c r="Q186" s="406">
        <v>450</v>
      </c>
      <c r="R186" s="387">
        <f t="shared" si="8"/>
        <v>1800</v>
      </c>
    </row>
    <row r="187" spans="1:18" ht="14.25">
      <c r="A187" s="374" t="s">
        <v>34</v>
      </c>
      <c r="B187" s="375">
        <v>10</v>
      </c>
      <c r="C187" s="375" t="s">
        <v>107</v>
      </c>
      <c r="D187" s="375" t="s">
        <v>946</v>
      </c>
      <c r="E187" s="375" t="s">
        <v>540</v>
      </c>
      <c r="F187" s="375" t="s">
        <v>540</v>
      </c>
      <c r="G187" s="384"/>
      <c r="H187" s="375" t="s">
        <v>940</v>
      </c>
      <c r="J187" s="382">
        <v>43964</v>
      </c>
      <c r="K187" s="379" t="s">
        <v>941</v>
      </c>
      <c r="L187" s="375">
        <v>3</v>
      </c>
      <c r="M187" s="382">
        <v>43970</v>
      </c>
      <c r="N187" s="375" t="s">
        <v>583</v>
      </c>
      <c r="O187" s="375" t="s">
        <v>941</v>
      </c>
      <c r="P187" s="382">
        <v>43970</v>
      </c>
      <c r="Q187" s="406">
        <v>115</v>
      </c>
      <c r="R187" s="387">
        <f t="shared" si="8"/>
        <v>1150</v>
      </c>
    </row>
    <row r="188" spans="1:18" ht="14.25">
      <c r="A188" s="374" t="s">
        <v>34</v>
      </c>
      <c r="B188" s="375">
        <v>20</v>
      </c>
      <c r="C188" s="375" t="s">
        <v>828</v>
      </c>
      <c r="D188" s="375" t="s">
        <v>947</v>
      </c>
      <c r="E188" s="375" t="s">
        <v>540</v>
      </c>
      <c r="F188" s="375" t="s">
        <v>540</v>
      </c>
      <c r="G188" s="384"/>
      <c r="H188" s="375" t="s">
        <v>940</v>
      </c>
      <c r="J188" s="382">
        <v>43964</v>
      </c>
      <c r="K188" s="379" t="s">
        <v>941</v>
      </c>
      <c r="L188" s="375">
        <v>3</v>
      </c>
      <c r="M188" s="382">
        <v>43970</v>
      </c>
      <c r="N188" s="375" t="s">
        <v>583</v>
      </c>
      <c r="O188" s="375" t="s">
        <v>941</v>
      </c>
      <c r="P188" s="382">
        <v>43970</v>
      </c>
      <c r="Q188" s="406">
        <v>180</v>
      </c>
      <c r="R188" s="387">
        <f t="shared" si="8"/>
        <v>3600</v>
      </c>
    </row>
    <row r="189" spans="1:18" ht="14.25">
      <c r="A189" s="374" t="s">
        <v>34</v>
      </c>
      <c r="B189" s="375">
        <v>1</v>
      </c>
      <c r="C189" s="375" t="s">
        <v>148</v>
      </c>
      <c r="D189" s="375" t="s">
        <v>948</v>
      </c>
      <c r="E189" s="375" t="s">
        <v>540</v>
      </c>
      <c r="F189" s="375" t="s">
        <v>540</v>
      </c>
      <c r="G189" s="384"/>
      <c r="H189" s="375" t="s">
        <v>940</v>
      </c>
      <c r="J189" s="382">
        <v>43964</v>
      </c>
      <c r="K189" s="379" t="s">
        <v>941</v>
      </c>
      <c r="L189" s="375">
        <v>3</v>
      </c>
      <c r="M189" s="382">
        <v>43970</v>
      </c>
      <c r="N189" s="375" t="s">
        <v>592</v>
      </c>
      <c r="O189" s="375" t="s">
        <v>949</v>
      </c>
      <c r="P189" s="382">
        <v>43970</v>
      </c>
      <c r="Q189" s="406">
        <v>28</v>
      </c>
      <c r="R189" s="387">
        <f t="shared" si="8"/>
        <v>28</v>
      </c>
    </row>
    <row r="190" spans="1:18" ht="14.25">
      <c r="A190" s="374" t="s">
        <v>34</v>
      </c>
      <c r="B190" s="375">
        <v>10</v>
      </c>
      <c r="C190" s="375" t="s">
        <v>131</v>
      </c>
      <c r="D190" s="375" t="s">
        <v>950</v>
      </c>
      <c r="E190" s="375" t="s">
        <v>540</v>
      </c>
      <c r="F190" s="375" t="s">
        <v>540</v>
      </c>
      <c r="G190" s="384"/>
      <c r="H190" s="375" t="s">
        <v>940</v>
      </c>
      <c r="J190" s="382">
        <v>43964</v>
      </c>
      <c r="K190" s="379" t="s">
        <v>941</v>
      </c>
      <c r="L190" s="375">
        <v>3</v>
      </c>
      <c r="M190" s="382">
        <v>43970</v>
      </c>
      <c r="N190" s="375" t="s">
        <v>592</v>
      </c>
      <c r="O190" s="375" t="s">
        <v>949</v>
      </c>
      <c r="P190" s="382">
        <v>43970</v>
      </c>
      <c r="Q190" s="406">
        <v>30</v>
      </c>
      <c r="R190" s="387">
        <f t="shared" si="8"/>
        <v>300</v>
      </c>
    </row>
    <row r="191" spans="1:18" ht="14.25">
      <c r="A191" s="374" t="s">
        <v>34</v>
      </c>
      <c r="B191" s="375">
        <v>40</v>
      </c>
      <c r="C191" s="375" t="s">
        <v>148</v>
      </c>
      <c r="D191" s="375" t="s">
        <v>595</v>
      </c>
      <c r="E191" s="375" t="s">
        <v>540</v>
      </c>
      <c r="F191" s="375" t="s">
        <v>540</v>
      </c>
      <c r="G191" s="384"/>
      <c r="H191" s="375" t="s">
        <v>940</v>
      </c>
      <c r="J191" s="382">
        <v>43964</v>
      </c>
      <c r="K191" s="379" t="s">
        <v>941</v>
      </c>
      <c r="L191" s="375">
        <v>3</v>
      </c>
      <c r="M191" s="382">
        <v>43970</v>
      </c>
      <c r="N191" s="375" t="s">
        <v>592</v>
      </c>
      <c r="O191" s="375" t="s">
        <v>949</v>
      </c>
      <c r="P191" s="382">
        <v>43970</v>
      </c>
      <c r="Q191" s="406">
        <v>120</v>
      </c>
      <c r="R191" s="387">
        <f t="shared" si="8"/>
        <v>4800</v>
      </c>
    </row>
    <row r="192" spans="1:18" ht="14.25">
      <c r="A192" s="374" t="s">
        <v>34</v>
      </c>
      <c r="B192" s="375">
        <v>10</v>
      </c>
      <c r="C192" s="375" t="s">
        <v>828</v>
      </c>
      <c r="D192" s="375" t="s">
        <v>951</v>
      </c>
      <c r="E192" s="375" t="s">
        <v>540</v>
      </c>
      <c r="F192" s="375" t="s">
        <v>540</v>
      </c>
      <c r="G192" s="384"/>
      <c r="H192" s="375" t="s">
        <v>940</v>
      </c>
      <c r="J192" s="382">
        <v>43964</v>
      </c>
      <c r="K192" s="379" t="s">
        <v>941</v>
      </c>
      <c r="L192" s="375">
        <v>3</v>
      </c>
      <c r="M192" s="382">
        <v>43970</v>
      </c>
      <c r="N192" s="375" t="s">
        <v>592</v>
      </c>
      <c r="O192" s="375" t="s">
        <v>949</v>
      </c>
      <c r="P192" s="382">
        <v>43970</v>
      </c>
      <c r="Q192" s="406">
        <v>90</v>
      </c>
      <c r="R192" s="387">
        <f t="shared" si="8"/>
        <v>900</v>
      </c>
    </row>
    <row r="193" spans="1:27" ht="14.25">
      <c r="A193" s="374" t="s">
        <v>34</v>
      </c>
      <c r="B193" s="375">
        <v>20</v>
      </c>
      <c r="C193" s="375" t="s">
        <v>148</v>
      </c>
      <c r="D193" s="375" t="s">
        <v>952</v>
      </c>
      <c r="E193" s="375" t="s">
        <v>540</v>
      </c>
      <c r="F193" s="375" t="s">
        <v>540</v>
      </c>
      <c r="G193" s="384"/>
      <c r="H193" s="375" t="s">
        <v>940</v>
      </c>
      <c r="J193" s="382">
        <v>43964</v>
      </c>
      <c r="K193" s="379" t="s">
        <v>941</v>
      </c>
      <c r="L193" s="375">
        <v>3</v>
      </c>
      <c r="M193" s="382">
        <v>43970</v>
      </c>
      <c r="N193" s="375" t="s">
        <v>588</v>
      </c>
      <c r="O193" s="375" t="s">
        <v>953</v>
      </c>
      <c r="P193" s="382">
        <v>43970</v>
      </c>
      <c r="Q193" s="431">
        <v>550</v>
      </c>
      <c r="R193" s="387">
        <f t="shared" si="8"/>
        <v>11000</v>
      </c>
    </row>
    <row r="194" spans="1:27" ht="14.25">
      <c r="A194" s="374" t="s">
        <v>34</v>
      </c>
      <c r="B194" s="375">
        <v>10</v>
      </c>
      <c r="C194" s="375" t="s">
        <v>148</v>
      </c>
      <c r="D194" s="375" t="s">
        <v>954</v>
      </c>
      <c r="E194" s="375" t="s">
        <v>540</v>
      </c>
      <c r="F194" s="375" t="s">
        <v>540</v>
      </c>
      <c r="G194" s="384"/>
      <c r="H194" s="375" t="s">
        <v>940</v>
      </c>
      <c r="J194" s="382">
        <v>43964</v>
      </c>
      <c r="K194" s="379" t="s">
        <v>941</v>
      </c>
      <c r="L194" s="375">
        <v>3</v>
      </c>
      <c r="M194" s="382">
        <v>43970</v>
      </c>
      <c r="N194" s="375" t="s">
        <v>588</v>
      </c>
      <c r="O194" s="375" t="s">
        <v>953</v>
      </c>
      <c r="P194" s="382">
        <v>43970</v>
      </c>
      <c r="Q194" s="431">
        <v>225</v>
      </c>
      <c r="R194" s="387">
        <f t="shared" si="8"/>
        <v>2250</v>
      </c>
    </row>
    <row r="195" spans="1:27" ht="14.25">
      <c r="A195" s="67" t="s">
        <v>502</v>
      </c>
      <c r="B195" s="375">
        <v>1</v>
      </c>
      <c r="C195" s="375" t="s">
        <v>393</v>
      </c>
      <c r="D195" s="375" t="s">
        <v>568</v>
      </c>
      <c r="E195" s="375" t="s">
        <v>540</v>
      </c>
      <c r="F195" s="375" t="s">
        <v>540</v>
      </c>
      <c r="G195" s="384"/>
      <c r="H195" s="375" t="s">
        <v>569</v>
      </c>
      <c r="J195" s="382">
        <v>43970</v>
      </c>
      <c r="K195" s="379" t="s">
        <v>949</v>
      </c>
      <c r="L195" s="375">
        <v>3</v>
      </c>
      <c r="M195" s="382">
        <v>43971</v>
      </c>
      <c r="N195" s="375" t="s">
        <v>955</v>
      </c>
      <c r="O195" s="375" t="s">
        <v>956</v>
      </c>
      <c r="P195" s="382">
        <v>43971</v>
      </c>
      <c r="Q195" s="431">
        <v>4120</v>
      </c>
      <c r="R195" s="387">
        <f t="shared" si="8"/>
        <v>4120</v>
      </c>
    </row>
    <row r="196" spans="1:27" ht="14.25">
      <c r="A196" s="374" t="s">
        <v>34</v>
      </c>
      <c r="B196" s="375">
        <v>1</v>
      </c>
      <c r="C196" s="375" t="s">
        <v>234</v>
      </c>
      <c r="D196" s="375" t="s">
        <v>957</v>
      </c>
      <c r="E196" s="375" t="s">
        <v>540</v>
      </c>
      <c r="F196" s="375" t="s">
        <v>540</v>
      </c>
      <c r="G196" s="384"/>
      <c r="H196" s="375" t="s">
        <v>958</v>
      </c>
      <c r="J196" s="375">
        <v>43963</v>
      </c>
      <c r="K196" s="375" t="s">
        <v>959</v>
      </c>
      <c r="L196" s="375">
        <v>3</v>
      </c>
      <c r="M196" s="375">
        <v>43971</v>
      </c>
      <c r="N196" s="375" t="s">
        <v>560</v>
      </c>
      <c r="O196" s="375" t="s">
        <v>960</v>
      </c>
      <c r="P196" s="378">
        <v>43971</v>
      </c>
      <c r="Q196" s="406">
        <v>1100</v>
      </c>
      <c r="R196" s="387">
        <f t="shared" si="8"/>
        <v>1100</v>
      </c>
    </row>
    <row r="197" spans="1:27" ht="38.25">
      <c r="A197" s="44" t="s">
        <v>498</v>
      </c>
      <c r="B197" s="375">
        <v>4</v>
      </c>
      <c r="C197" s="375" t="s">
        <v>148</v>
      </c>
      <c r="D197" s="375" t="s">
        <v>961</v>
      </c>
      <c r="E197" s="375" t="s">
        <v>540</v>
      </c>
      <c r="F197" s="375" t="s">
        <v>540</v>
      </c>
      <c r="G197" s="376"/>
      <c r="H197" s="375" t="s">
        <v>962</v>
      </c>
      <c r="I197" s="377"/>
      <c r="J197" s="378">
        <v>43972</v>
      </c>
      <c r="K197" s="379" t="s">
        <v>956</v>
      </c>
      <c r="L197" s="375">
        <v>3</v>
      </c>
      <c r="M197" s="378">
        <v>43976</v>
      </c>
      <c r="N197" s="375" t="s">
        <v>607</v>
      </c>
      <c r="O197" s="375" t="s">
        <v>963</v>
      </c>
      <c r="P197" s="378">
        <v>43976</v>
      </c>
      <c r="Q197" s="380">
        <v>785</v>
      </c>
      <c r="R197" s="381">
        <v>3140</v>
      </c>
      <c r="S197" s="382">
        <v>43978</v>
      </c>
      <c r="T197" s="423">
        <v>43983</v>
      </c>
      <c r="U197" s="423">
        <v>43983</v>
      </c>
      <c r="V197" s="423">
        <v>43983</v>
      </c>
      <c r="W197" s="423">
        <v>43983</v>
      </c>
      <c r="X197" s="423" t="s">
        <v>964</v>
      </c>
      <c r="Y197" s="423">
        <v>115766</v>
      </c>
      <c r="Z197" s="423">
        <v>43983</v>
      </c>
      <c r="AA197" s="423" t="s">
        <v>495</v>
      </c>
    </row>
    <row r="198" spans="1:27" ht="25.5">
      <c r="A198" s="405" t="s">
        <v>34</v>
      </c>
      <c r="B198" s="375">
        <v>2</v>
      </c>
      <c r="C198" s="375" t="s">
        <v>148</v>
      </c>
      <c r="D198" s="375" t="s">
        <v>965</v>
      </c>
      <c r="E198" s="375" t="s">
        <v>540</v>
      </c>
      <c r="F198" s="375" t="s">
        <v>540</v>
      </c>
      <c r="G198" s="384"/>
      <c r="H198" s="375" t="s">
        <v>940</v>
      </c>
      <c r="J198" s="382">
        <v>43971</v>
      </c>
      <c r="K198" s="379" t="s">
        <v>953</v>
      </c>
      <c r="L198" s="375">
        <v>3</v>
      </c>
      <c r="M198" s="382">
        <v>43977</v>
      </c>
      <c r="N198" s="375" t="s">
        <v>816</v>
      </c>
      <c r="O198" s="375" t="s">
        <v>966</v>
      </c>
      <c r="P198" s="382">
        <v>43977</v>
      </c>
      <c r="Q198" s="406">
        <v>2825</v>
      </c>
      <c r="R198" s="387">
        <f t="shared" ref="R198:R219" si="9">B198*Q198</f>
        <v>5650</v>
      </c>
    </row>
    <row r="199" spans="1:27" ht="14.25">
      <c r="A199" s="67" t="s">
        <v>497</v>
      </c>
      <c r="B199" s="375">
        <v>8</v>
      </c>
      <c r="C199" s="375" t="s">
        <v>538</v>
      </c>
      <c r="D199" s="375" t="s">
        <v>577</v>
      </c>
      <c r="E199" s="375" t="s">
        <v>540</v>
      </c>
      <c r="F199" s="375" t="s">
        <v>540</v>
      </c>
      <c r="G199" s="384"/>
      <c r="H199" s="375" t="s">
        <v>967</v>
      </c>
      <c r="J199" s="382">
        <v>43972</v>
      </c>
      <c r="K199" s="379" t="s">
        <v>963</v>
      </c>
      <c r="L199" s="375">
        <v>3</v>
      </c>
      <c r="M199" s="382">
        <v>43972</v>
      </c>
      <c r="N199" s="375" t="s">
        <v>544</v>
      </c>
      <c r="O199" s="375" t="s">
        <v>968</v>
      </c>
      <c r="P199" s="382">
        <v>43972</v>
      </c>
      <c r="Q199" s="406">
        <v>225</v>
      </c>
      <c r="R199" s="387">
        <f t="shared" si="9"/>
        <v>1800</v>
      </c>
    </row>
    <row r="200" spans="1:27" ht="14.25">
      <c r="A200" s="67" t="s">
        <v>497</v>
      </c>
      <c r="B200" s="375">
        <v>25</v>
      </c>
      <c r="C200" s="375" t="s">
        <v>538</v>
      </c>
      <c r="D200" s="375" t="s">
        <v>577</v>
      </c>
      <c r="E200" s="375" t="s">
        <v>540</v>
      </c>
      <c r="F200" s="375" t="s">
        <v>540</v>
      </c>
      <c r="G200" s="384"/>
      <c r="H200" s="375" t="s">
        <v>969</v>
      </c>
      <c r="J200" s="382">
        <v>43973</v>
      </c>
      <c r="K200" s="379" t="s">
        <v>966</v>
      </c>
      <c r="L200" s="375">
        <v>3</v>
      </c>
      <c r="M200" s="382">
        <v>43973</v>
      </c>
      <c r="N200" s="375" t="s">
        <v>544</v>
      </c>
      <c r="O200" s="375" t="s">
        <v>970</v>
      </c>
      <c r="P200" s="382">
        <v>43973</v>
      </c>
      <c r="Q200" s="406">
        <v>225</v>
      </c>
      <c r="R200" s="387">
        <f t="shared" si="9"/>
        <v>5625</v>
      </c>
    </row>
    <row r="201" spans="1:27" ht="14.25">
      <c r="A201" s="58" t="s">
        <v>499</v>
      </c>
      <c r="B201" s="375">
        <v>6</v>
      </c>
      <c r="C201" s="375" t="s">
        <v>747</v>
      </c>
      <c r="D201" s="375" t="s">
        <v>971</v>
      </c>
      <c r="E201" s="375" t="s">
        <v>540</v>
      </c>
      <c r="F201" s="375" t="s">
        <v>540</v>
      </c>
      <c r="G201" s="384"/>
      <c r="H201" s="375" t="s">
        <v>972</v>
      </c>
      <c r="J201" s="382">
        <v>43977</v>
      </c>
      <c r="K201" s="379" t="s">
        <v>960</v>
      </c>
      <c r="L201" s="375">
        <v>3</v>
      </c>
      <c r="M201" s="382">
        <v>43978</v>
      </c>
      <c r="N201" s="375" t="s">
        <v>729</v>
      </c>
      <c r="O201" s="375" t="s">
        <v>973</v>
      </c>
      <c r="P201" s="382">
        <v>43978</v>
      </c>
      <c r="Q201" s="406">
        <v>98</v>
      </c>
      <c r="R201" s="387">
        <f t="shared" si="9"/>
        <v>588</v>
      </c>
    </row>
    <row r="202" spans="1:27" ht="14.25">
      <c r="A202" s="58" t="s">
        <v>499</v>
      </c>
      <c r="B202" s="375">
        <v>5</v>
      </c>
      <c r="C202" s="375" t="s">
        <v>148</v>
      </c>
      <c r="D202" s="375" t="s">
        <v>974</v>
      </c>
      <c r="E202" s="375" t="s">
        <v>540</v>
      </c>
      <c r="F202" s="375" t="s">
        <v>540</v>
      </c>
      <c r="G202" s="384"/>
      <c r="H202" s="375" t="s">
        <v>972</v>
      </c>
      <c r="J202" s="382">
        <v>43977</v>
      </c>
      <c r="K202" s="379" t="s">
        <v>960</v>
      </c>
      <c r="L202" s="375">
        <v>3</v>
      </c>
      <c r="M202" s="382">
        <v>43978</v>
      </c>
      <c r="N202" s="375" t="s">
        <v>729</v>
      </c>
      <c r="O202" s="375" t="s">
        <v>973</v>
      </c>
      <c r="P202" s="382">
        <v>43978</v>
      </c>
      <c r="Q202" s="406">
        <v>14</v>
      </c>
      <c r="R202" s="387">
        <f t="shared" si="9"/>
        <v>70</v>
      </c>
    </row>
    <row r="203" spans="1:27" ht="14.25">
      <c r="A203" s="58" t="s">
        <v>499</v>
      </c>
      <c r="B203" s="375">
        <v>10</v>
      </c>
      <c r="C203" s="375" t="s">
        <v>148</v>
      </c>
      <c r="D203" s="375" t="s">
        <v>975</v>
      </c>
      <c r="E203" s="375" t="s">
        <v>540</v>
      </c>
      <c r="F203" s="375" t="s">
        <v>540</v>
      </c>
      <c r="G203" s="384"/>
      <c r="H203" s="375" t="s">
        <v>972</v>
      </c>
      <c r="J203" s="382">
        <v>43977</v>
      </c>
      <c r="K203" s="379" t="s">
        <v>960</v>
      </c>
      <c r="L203" s="375">
        <v>3</v>
      </c>
      <c r="M203" s="382">
        <v>43978</v>
      </c>
      <c r="N203" s="375" t="s">
        <v>729</v>
      </c>
      <c r="O203" s="375" t="s">
        <v>973</v>
      </c>
      <c r="P203" s="382">
        <v>43978</v>
      </c>
      <c r="Q203" s="406">
        <v>18</v>
      </c>
      <c r="R203" s="387">
        <f t="shared" si="9"/>
        <v>180</v>
      </c>
    </row>
    <row r="204" spans="1:27" ht="14.25">
      <c r="A204" s="58" t="s">
        <v>499</v>
      </c>
      <c r="B204" s="375">
        <v>4</v>
      </c>
      <c r="C204" s="375" t="s">
        <v>148</v>
      </c>
      <c r="D204" s="375" t="s">
        <v>976</v>
      </c>
      <c r="E204" s="375" t="s">
        <v>540</v>
      </c>
      <c r="F204" s="375" t="s">
        <v>540</v>
      </c>
      <c r="G204" s="384"/>
      <c r="H204" s="375" t="s">
        <v>972</v>
      </c>
      <c r="J204" s="382">
        <v>43977</v>
      </c>
      <c r="K204" s="379" t="s">
        <v>960</v>
      </c>
      <c r="L204" s="375">
        <v>3</v>
      </c>
      <c r="M204" s="382">
        <v>43978</v>
      </c>
      <c r="N204" s="375" t="s">
        <v>729</v>
      </c>
      <c r="O204" s="375" t="s">
        <v>973</v>
      </c>
      <c r="P204" s="382">
        <v>43978</v>
      </c>
      <c r="Q204" s="406">
        <v>24</v>
      </c>
      <c r="R204" s="387">
        <f t="shared" si="9"/>
        <v>96</v>
      </c>
    </row>
    <row r="205" spans="1:27" ht="14.25">
      <c r="A205" s="58" t="s">
        <v>499</v>
      </c>
      <c r="B205" s="375">
        <v>2</v>
      </c>
      <c r="C205" s="375" t="s">
        <v>148</v>
      </c>
      <c r="D205" s="375" t="s">
        <v>977</v>
      </c>
      <c r="E205" s="375" t="s">
        <v>540</v>
      </c>
      <c r="F205" s="375" t="s">
        <v>540</v>
      </c>
      <c r="G205" s="384"/>
      <c r="H205" s="375" t="s">
        <v>972</v>
      </c>
      <c r="J205" s="382">
        <v>43977</v>
      </c>
      <c r="K205" s="379" t="s">
        <v>960</v>
      </c>
      <c r="L205" s="375">
        <v>3</v>
      </c>
      <c r="M205" s="382">
        <v>43978</v>
      </c>
      <c r="N205" s="375" t="s">
        <v>729</v>
      </c>
      <c r="O205" s="375" t="s">
        <v>973</v>
      </c>
      <c r="P205" s="382">
        <v>43978</v>
      </c>
      <c r="Q205" s="406">
        <v>49</v>
      </c>
      <c r="R205" s="387">
        <f t="shared" si="9"/>
        <v>98</v>
      </c>
    </row>
    <row r="206" spans="1:27" ht="14.25">
      <c r="A206" s="58" t="s">
        <v>499</v>
      </c>
      <c r="B206" s="375">
        <v>2</v>
      </c>
      <c r="C206" s="375" t="s">
        <v>148</v>
      </c>
      <c r="D206" s="375" t="s">
        <v>978</v>
      </c>
      <c r="E206" s="375" t="s">
        <v>540</v>
      </c>
      <c r="F206" s="375" t="s">
        <v>540</v>
      </c>
      <c r="G206" s="384"/>
      <c r="H206" s="375" t="s">
        <v>972</v>
      </c>
      <c r="J206" s="382">
        <v>43977</v>
      </c>
      <c r="K206" s="379" t="s">
        <v>960</v>
      </c>
      <c r="L206" s="375">
        <v>3</v>
      </c>
      <c r="M206" s="382">
        <v>43978</v>
      </c>
      <c r="N206" s="375" t="s">
        <v>729</v>
      </c>
      <c r="O206" s="375" t="s">
        <v>973</v>
      </c>
      <c r="P206" s="382">
        <v>43978</v>
      </c>
      <c r="Q206" s="406">
        <v>28</v>
      </c>
      <c r="R206" s="387">
        <f t="shared" si="9"/>
        <v>56</v>
      </c>
    </row>
    <row r="207" spans="1:27" ht="14.25">
      <c r="A207" s="58" t="s">
        <v>499</v>
      </c>
      <c r="B207" s="375">
        <v>1</v>
      </c>
      <c r="C207" s="375" t="s">
        <v>899</v>
      </c>
      <c r="D207" s="375" t="s">
        <v>979</v>
      </c>
      <c r="E207" s="375" t="s">
        <v>540</v>
      </c>
      <c r="F207" s="375" t="s">
        <v>540</v>
      </c>
      <c r="G207" s="384"/>
      <c r="H207" s="375" t="s">
        <v>972</v>
      </c>
      <c r="J207" s="382">
        <v>43977</v>
      </c>
      <c r="K207" s="379" t="s">
        <v>960</v>
      </c>
      <c r="L207" s="375">
        <v>3</v>
      </c>
      <c r="M207" s="382">
        <v>43978</v>
      </c>
      <c r="N207" s="375" t="s">
        <v>729</v>
      </c>
      <c r="O207" s="375" t="s">
        <v>973</v>
      </c>
      <c r="P207" s="382">
        <v>43978</v>
      </c>
      <c r="Q207" s="406">
        <v>65</v>
      </c>
      <c r="R207" s="387">
        <f t="shared" si="9"/>
        <v>65</v>
      </c>
    </row>
    <row r="208" spans="1:27" ht="14.25">
      <c r="A208" s="58" t="s">
        <v>499</v>
      </c>
      <c r="B208" s="375">
        <v>2</v>
      </c>
      <c r="C208" s="375" t="s">
        <v>148</v>
      </c>
      <c r="D208" s="375" t="s">
        <v>980</v>
      </c>
      <c r="E208" s="375" t="s">
        <v>540</v>
      </c>
      <c r="F208" s="375" t="s">
        <v>540</v>
      </c>
      <c r="G208" s="384"/>
      <c r="H208" s="375" t="s">
        <v>972</v>
      </c>
      <c r="J208" s="382">
        <v>43977</v>
      </c>
      <c r="K208" s="379" t="s">
        <v>960</v>
      </c>
      <c r="L208" s="375">
        <v>3</v>
      </c>
      <c r="M208" s="382">
        <v>43978</v>
      </c>
      <c r="N208" s="375" t="s">
        <v>729</v>
      </c>
      <c r="O208" s="375" t="s">
        <v>973</v>
      </c>
      <c r="P208" s="382">
        <v>43978</v>
      </c>
      <c r="Q208" s="406">
        <v>22</v>
      </c>
      <c r="R208" s="387">
        <f t="shared" si="9"/>
        <v>44</v>
      </c>
    </row>
    <row r="209" spans="1:26" ht="14.25">
      <c r="A209" s="58" t="s">
        <v>499</v>
      </c>
      <c r="B209" s="375">
        <v>1</v>
      </c>
      <c r="C209" s="375" t="s">
        <v>148</v>
      </c>
      <c r="D209" s="375" t="s">
        <v>981</v>
      </c>
      <c r="E209" s="375" t="s">
        <v>540</v>
      </c>
      <c r="F209" s="375" t="s">
        <v>540</v>
      </c>
      <c r="G209" s="384"/>
      <c r="H209" s="375" t="s">
        <v>972</v>
      </c>
      <c r="J209" s="382">
        <v>43977</v>
      </c>
      <c r="K209" s="379" t="s">
        <v>960</v>
      </c>
      <c r="L209" s="375">
        <v>3</v>
      </c>
      <c r="M209" s="382">
        <v>43978</v>
      </c>
      <c r="N209" s="375" t="s">
        <v>729</v>
      </c>
      <c r="O209" s="375" t="s">
        <v>973</v>
      </c>
      <c r="P209" s="382">
        <v>43978</v>
      </c>
      <c r="Q209" s="406">
        <v>105</v>
      </c>
      <c r="R209" s="387">
        <f t="shared" si="9"/>
        <v>105</v>
      </c>
    </row>
    <row r="210" spans="1:26" ht="14.25">
      <c r="A210" s="58" t="s">
        <v>499</v>
      </c>
      <c r="B210" s="375">
        <v>4</v>
      </c>
      <c r="C210" s="375" t="s">
        <v>148</v>
      </c>
      <c r="D210" s="375" t="s">
        <v>982</v>
      </c>
      <c r="E210" s="375" t="s">
        <v>540</v>
      </c>
      <c r="F210" s="375" t="s">
        <v>540</v>
      </c>
      <c r="G210" s="384"/>
      <c r="H210" s="375" t="s">
        <v>972</v>
      </c>
      <c r="J210" s="382">
        <v>43977</v>
      </c>
      <c r="K210" s="379" t="s">
        <v>960</v>
      </c>
      <c r="L210" s="375">
        <v>3</v>
      </c>
      <c r="M210" s="382">
        <v>43978</v>
      </c>
      <c r="N210" s="375" t="s">
        <v>729</v>
      </c>
      <c r="O210" s="375" t="s">
        <v>973</v>
      </c>
      <c r="P210" s="382">
        <v>43978</v>
      </c>
      <c r="Q210" s="406">
        <v>348</v>
      </c>
      <c r="R210" s="387">
        <f t="shared" si="9"/>
        <v>1392</v>
      </c>
    </row>
    <row r="211" spans="1:26" ht="14.25">
      <c r="A211" s="58" t="s">
        <v>499</v>
      </c>
      <c r="B211" s="375">
        <v>4</v>
      </c>
      <c r="C211" s="375" t="s">
        <v>234</v>
      </c>
      <c r="D211" s="375" t="s">
        <v>983</v>
      </c>
      <c r="E211" s="375" t="s">
        <v>540</v>
      </c>
      <c r="F211" s="375" t="s">
        <v>540</v>
      </c>
      <c r="G211" s="384"/>
      <c r="H211" s="375" t="s">
        <v>972</v>
      </c>
      <c r="J211" s="382">
        <v>43977</v>
      </c>
      <c r="K211" s="379" t="s">
        <v>960</v>
      </c>
      <c r="L211" s="375">
        <v>3</v>
      </c>
      <c r="M211" s="382">
        <v>43978</v>
      </c>
      <c r="N211" s="375" t="s">
        <v>729</v>
      </c>
      <c r="O211" s="375" t="s">
        <v>973</v>
      </c>
      <c r="P211" s="382">
        <v>43978</v>
      </c>
      <c r="Q211" s="406">
        <v>380</v>
      </c>
      <c r="R211" s="387">
        <f t="shared" si="9"/>
        <v>1520</v>
      </c>
    </row>
    <row r="212" spans="1:26" ht="14.25">
      <c r="A212" s="388" t="s">
        <v>497</v>
      </c>
      <c r="B212" s="375">
        <v>15</v>
      </c>
      <c r="C212" s="375" t="s">
        <v>538</v>
      </c>
      <c r="D212" s="375" t="s">
        <v>577</v>
      </c>
      <c r="E212" s="375" t="s">
        <v>540</v>
      </c>
      <c r="F212" s="375" t="s">
        <v>540</v>
      </c>
      <c r="G212" s="384"/>
      <c r="H212" s="375" t="s">
        <v>984</v>
      </c>
      <c r="J212" s="382">
        <v>43978</v>
      </c>
      <c r="K212" s="379" t="s">
        <v>968</v>
      </c>
      <c r="L212" s="375">
        <v>3</v>
      </c>
      <c r="M212" s="382">
        <v>43978</v>
      </c>
      <c r="N212" s="375" t="s">
        <v>575</v>
      </c>
      <c r="O212" s="375" t="s">
        <v>985</v>
      </c>
      <c r="P212" s="382">
        <v>43978</v>
      </c>
      <c r="Q212" s="406">
        <v>300</v>
      </c>
      <c r="R212" s="387">
        <f t="shared" si="9"/>
        <v>4500</v>
      </c>
    </row>
    <row r="213" spans="1:26" ht="14.25">
      <c r="A213" s="388" t="s">
        <v>497</v>
      </c>
      <c r="B213" s="375">
        <v>15</v>
      </c>
      <c r="C213" s="375" t="s">
        <v>538</v>
      </c>
      <c r="D213" s="375" t="s">
        <v>577</v>
      </c>
      <c r="E213" s="375" t="s">
        <v>540</v>
      </c>
      <c r="F213" s="375" t="s">
        <v>540</v>
      </c>
      <c r="G213" s="384"/>
      <c r="H213" s="375" t="s">
        <v>986</v>
      </c>
      <c r="J213" s="382">
        <v>43978</v>
      </c>
      <c r="K213" s="379" t="s">
        <v>970</v>
      </c>
      <c r="L213" s="375">
        <v>3</v>
      </c>
      <c r="M213" s="382">
        <v>43978</v>
      </c>
      <c r="N213" s="375" t="s">
        <v>575</v>
      </c>
      <c r="O213" s="375" t="s">
        <v>987</v>
      </c>
      <c r="P213" s="382">
        <v>43978</v>
      </c>
      <c r="Q213" s="406">
        <v>300</v>
      </c>
      <c r="R213" s="387">
        <f t="shared" si="9"/>
        <v>4500</v>
      </c>
    </row>
    <row r="214" spans="1:26" ht="14.25">
      <c r="A214" s="388" t="s">
        <v>497</v>
      </c>
      <c r="B214" s="375">
        <v>25</v>
      </c>
      <c r="C214" s="375" t="s">
        <v>538</v>
      </c>
      <c r="D214" s="375" t="s">
        <v>577</v>
      </c>
      <c r="E214" s="375" t="s">
        <v>540</v>
      </c>
      <c r="F214" s="375" t="s">
        <v>540</v>
      </c>
      <c r="G214" s="384"/>
      <c r="H214" s="375" t="s">
        <v>988</v>
      </c>
      <c r="J214" s="382">
        <v>43979</v>
      </c>
      <c r="K214" s="379" t="s">
        <v>970</v>
      </c>
      <c r="L214" s="375">
        <v>3</v>
      </c>
      <c r="M214" s="382">
        <v>43980</v>
      </c>
      <c r="N214" s="375" t="s">
        <v>575</v>
      </c>
      <c r="O214" s="375" t="s">
        <v>989</v>
      </c>
      <c r="P214" s="382">
        <v>43980</v>
      </c>
      <c r="Q214" s="406">
        <v>300</v>
      </c>
      <c r="R214" s="387">
        <f t="shared" si="9"/>
        <v>7500</v>
      </c>
    </row>
    <row r="215" spans="1:26" ht="25.5">
      <c r="A215" s="44" t="s">
        <v>34</v>
      </c>
      <c r="B215" s="375">
        <v>31</v>
      </c>
      <c r="C215" s="375" t="s">
        <v>148</v>
      </c>
      <c r="D215" s="375" t="s">
        <v>990</v>
      </c>
      <c r="E215" s="375" t="s">
        <v>540</v>
      </c>
      <c r="F215" s="375" t="s">
        <v>540</v>
      </c>
      <c r="G215" s="384"/>
      <c r="H215" s="375" t="s">
        <v>991</v>
      </c>
      <c r="J215" s="382">
        <v>43984</v>
      </c>
      <c r="K215" s="379" t="s">
        <v>992</v>
      </c>
      <c r="L215" s="375">
        <v>3</v>
      </c>
      <c r="M215" s="382">
        <v>43984</v>
      </c>
      <c r="N215" s="375" t="s">
        <v>993</v>
      </c>
      <c r="O215" s="375" t="s">
        <v>994</v>
      </c>
      <c r="P215" s="382">
        <v>43984</v>
      </c>
      <c r="Q215" s="375">
        <v>500</v>
      </c>
      <c r="R215" s="387">
        <f t="shared" si="9"/>
        <v>15500</v>
      </c>
    </row>
    <row r="216" spans="1:26" ht="14.25">
      <c r="A216" s="388" t="s">
        <v>497</v>
      </c>
      <c r="B216" s="375">
        <v>30</v>
      </c>
      <c r="C216" s="375" t="s">
        <v>538</v>
      </c>
      <c r="D216" s="375" t="s">
        <v>577</v>
      </c>
      <c r="E216" s="375" t="s">
        <v>540</v>
      </c>
      <c r="F216" s="375" t="s">
        <v>540</v>
      </c>
      <c r="G216" s="384"/>
      <c r="H216" s="375" t="s">
        <v>995</v>
      </c>
      <c r="J216" s="382">
        <v>43985</v>
      </c>
      <c r="K216" s="379" t="s">
        <v>996</v>
      </c>
      <c r="L216" s="375">
        <v>3</v>
      </c>
      <c r="M216" s="382">
        <v>43984</v>
      </c>
      <c r="N216" s="375" t="s">
        <v>575</v>
      </c>
      <c r="O216" s="375" t="s">
        <v>997</v>
      </c>
      <c r="P216" s="382">
        <v>43985</v>
      </c>
      <c r="Q216" s="406">
        <v>300</v>
      </c>
      <c r="R216" s="387">
        <f t="shared" si="9"/>
        <v>9000</v>
      </c>
    </row>
    <row r="217" spans="1:26" ht="14.25">
      <c r="A217" s="374" t="s">
        <v>545</v>
      </c>
      <c r="B217" s="375">
        <v>1</v>
      </c>
      <c r="C217" s="375" t="s">
        <v>178</v>
      </c>
      <c r="D217" s="375" t="s">
        <v>998</v>
      </c>
      <c r="E217" s="375" t="s">
        <v>540</v>
      </c>
      <c r="F217" s="375" t="s">
        <v>540</v>
      </c>
      <c r="G217" s="384"/>
      <c r="H217" s="375" t="s">
        <v>614</v>
      </c>
      <c r="N217" s="375" t="s">
        <v>549</v>
      </c>
      <c r="O217" s="375" t="s">
        <v>999</v>
      </c>
      <c r="P217" s="382">
        <v>43986</v>
      </c>
      <c r="Q217" s="406">
        <v>3186</v>
      </c>
      <c r="R217" s="387">
        <f t="shared" si="9"/>
        <v>3186</v>
      </c>
    </row>
    <row r="218" spans="1:26" ht="14.25">
      <c r="A218" s="374" t="s">
        <v>545</v>
      </c>
      <c r="B218" s="375">
        <v>100</v>
      </c>
      <c r="C218" s="375" t="s">
        <v>148</v>
      </c>
      <c r="D218" s="375" t="s">
        <v>1000</v>
      </c>
      <c r="E218" s="375" t="s">
        <v>540</v>
      </c>
      <c r="F218" s="375" t="s">
        <v>540</v>
      </c>
      <c r="G218" s="384"/>
      <c r="H218" s="375" t="s">
        <v>614</v>
      </c>
      <c r="J218" s="382">
        <v>43985</v>
      </c>
      <c r="K218" s="379" t="s">
        <v>1001</v>
      </c>
      <c r="N218" s="375" t="s">
        <v>549</v>
      </c>
      <c r="O218" s="375" t="s">
        <v>999</v>
      </c>
      <c r="P218" s="382">
        <v>43986</v>
      </c>
      <c r="Q218" s="406">
        <v>24.3</v>
      </c>
      <c r="R218" s="387">
        <f t="shared" si="9"/>
        <v>2430</v>
      </c>
    </row>
    <row r="219" spans="1:26" ht="14.25">
      <c r="A219" s="374" t="s">
        <v>545</v>
      </c>
      <c r="B219" s="375">
        <v>2</v>
      </c>
      <c r="C219" s="375" t="s">
        <v>148</v>
      </c>
      <c r="D219" s="375" t="s">
        <v>1002</v>
      </c>
      <c r="E219" s="375" t="s">
        <v>540</v>
      </c>
      <c r="F219" s="375" t="s">
        <v>540</v>
      </c>
      <c r="G219" s="384"/>
      <c r="H219" s="375" t="s">
        <v>614</v>
      </c>
      <c r="J219" s="382">
        <v>43985</v>
      </c>
      <c r="K219" s="379" t="s">
        <v>1001</v>
      </c>
      <c r="N219" s="375" t="s">
        <v>549</v>
      </c>
      <c r="O219" s="375" t="s">
        <v>999</v>
      </c>
      <c r="P219" s="382">
        <v>43986</v>
      </c>
      <c r="Q219" s="406">
        <v>183.6</v>
      </c>
      <c r="R219" s="387">
        <f t="shared" si="9"/>
        <v>367.2</v>
      </c>
    </row>
    <row r="220" spans="1:26" ht="14.25">
      <c r="A220" s="405" t="s">
        <v>504</v>
      </c>
      <c r="B220" s="375">
        <v>15</v>
      </c>
      <c r="C220" s="375" t="s">
        <v>148</v>
      </c>
      <c r="D220" s="375" t="s">
        <v>1003</v>
      </c>
      <c r="E220" s="375" t="s">
        <v>540</v>
      </c>
      <c r="F220" s="375" t="s">
        <v>540</v>
      </c>
      <c r="G220" s="384"/>
      <c r="H220" s="375" t="s">
        <v>1004</v>
      </c>
      <c r="J220" s="382">
        <v>43986</v>
      </c>
      <c r="K220" s="379" t="s">
        <v>1005</v>
      </c>
      <c r="L220" s="375">
        <v>3</v>
      </c>
      <c r="M220" s="382">
        <v>43990</v>
      </c>
      <c r="N220" s="375" t="s">
        <v>816</v>
      </c>
      <c r="O220" s="375" t="s">
        <v>1006</v>
      </c>
      <c r="P220" s="382">
        <v>43990</v>
      </c>
      <c r="Q220" s="406">
        <v>959</v>
      </c>
      <c r="R220" s="387" t="s">
        <v>1007</v>
      </c>
      <c r="S220" s="382">
        <v>44041</v>
      </c>
      <c r="T220" s="382">
        <v>44041</v>
      </c>
      <c r="U220" s="382">
        <v>44041</v>
      </c>
      <c r="V220" s="382">
        <v>44041</v>
      </c>
      <c r="W220" s="382">
        <v>44041</v>
      </c>
      <c r="X220" s="375" t="s">
        <v>1008</v>
      </c>
      <c r="Y220" s="375">
        <v>61160</v>
      </c>
      <c r="Z220" s="382">
        <v>44041</v>
      </c>
    </row>
    <row r="221" spans="1:26" ht="14.25">
      <c r="A221" s="374" t="s">
        <v>34</v>
      </c>
      <c r="B221" s="375">
        <v>2</v>
      </c>
      <c r="C221" s="375" t="s">
        <v>148</v>
      </c>
      <c r="D221" s="375" t="s">
        <v>1009</v>
      </c>
      <c r="E221" s="375" t="s">
        <v>540</v>
      </c>
      <c r="F221" s="375" t="s">
        <v>540</v>
      </c>
      <c r="G221" s="384"/>
      <c r="H221" s="375" t="s">
        <v>614</v>
      </c>
      <c r="J221" s="382">
        <v>43985</v>
      </c>
      <c r="K221" s="379" t="s">
        <v>1001</v>
      </c>
      <c r="L221" s="375">
        <v>3</v>
      </c>
      <c r="M221" s="382">
        <v>43990</v>
      </c>
      <c r="N221" s="375" t="s">
        <v>592</v>
      </c>
      <c r="O221" s="375" t="s">
        <v>1010</v>
      </c>
      <c r="P221" s="382">
        <v>43990</v>
      </c>
      <c r="Q221" s="406">
        <v>115</v>
      </c>
      <c r="R221" s="387">
        <f t="shared" ref="R221:R303" si="10">B221*Q221</f>
        <v>230</v>
      </c>
    </row>
    <row r="222" spans="1:26" ht="14.25">
      <c r="A222" s="374" t="s">
        <v>34</v>
      </c>
      <c r="B222" s="375">
        <v>1</v>
      </c>
      <c r="C222" s="375" t="s">
        <v>131</v>
      </c>
      <c r="D222" s="375" t="s">
        <v>1011</v>
      </c>
      <c r="E222" s="375" t="s">
        <v>540</v>
      </c>
      <c r="F222" s="375" t="s">
        <v>540</v>
      </c>
      <c r="G222" s="384"/>
      <c r="H222" s="375" t="s">
        <v>614</v>
      </c>
      <c r="J222" s="382">
        <v>43985</v>
      </c>
      <c r="K222" s="379" t="s">
        <v>1001</v>
      </c>
      <c r="L222" s="375">
        <v>3</v>
      </c>
      <c r="M222" s="382">
        <v>43990</v>
      </c>
      <c r="N222" s="375" t="s">
        <v>592</v>
      </c>
      <c r="O222" s="375" t="s">
        <v>1010</v>
      </c>
      <c r="P222" s="382">
        <v>43990</v>
      </c>
      <c r="Q222" s="406">
        <v>255</v>
      </c>
      <c r="R222" s="387">
        <f t="shared" si="10"/>
        <v>255</v>
      </c>
    </row>
    <row r="223" spans="1:26" ht="14.25">
      <c r="A223" s="67" t="s">
        <v>497</v>
      </c>
      <c r="B223" s="375">
        <v>70</v>
      </c>
      <c r="C223" s="375" t="s">
        <v>538</v>
      </c>
      <c r="D223" s="375" t="s">
        <v>870</v>
      </c>
      <c r="E223" s="375" t="s">
        <v>540</v>
      </c>
      <c r="F223" s="375" t="s">
        <v>540</v>
      </c>
      <c r="G223" s="384"/>
      <c r="H223" s="375" t="s">
        <v>1012</v>
      </c>
      <c r="J223" s="382">
        <v>43990</v>
      </c>
      <c r="K223" s="379" t="s">
        <v>997</v>
      </c>
      <c r="L223" s="375">
        <v>3</v>
      </c>
      <c r="M223" s="382">
        <v>43990</v>
      </c>
      <c r="N223" s="375" t="s">
        <v>1013</v>
      </c>
      <c r="O223" s="375" t="s">
        <v>1014</v>
      </c>
      <c r="P223" s="382">
        <v>43990</v>
      </c>
      <c r="Q223" s="406">
        <v>70</v>
      </c>
      <c r="R223" s="387">
        <f t="shared" si="10"/>
        <v>4900</v>
      </c>
    </row>
    <row r="224" spans="1:26" ht="14.25">
      <c r="A224" s="67" t="s">
        <v>497</v>
      </c>
      <c r="B224" s="375">
        <v>70</v>
      </c>
      <c r="C224" s="375" t="s">
        <v>538</v>
      </c>
      <c r="D224" s="375" t="s">
        <v>577</v>
      </c>
      <c r="E224" s="375" t="s">
        <v>540</v>
      </c>
      <c r="F224" s="375" t="s">
        <v>540</v>
      </c>
      <c r="G224" s="384"/>
      <c r="H224" s="375" t="s">
        <v>1012</v>
      </c>
      <c r="J224" s="382">
        <v>43990</v>
      </c>
      <c r="K224" s="379" t="s">
        <v>997</v>
      </c>
      <c r="L224" s="375">
        <v>3</v>
      </c>
      <c r="M224" s="382">
        <v>43990</v>
      </c>
      <c r="N224" s="375" t="s">
        <v>1013</v>
      </c>
      <c r="O224" s="375" t="s">
        <v>1014</v>
      </c>
      <c r="P224" s="382">
        <v>43990</v>
      </c>
      <c r="Q224" s="406">
        <v>300</v>
      </c>
      <c r="R224" s="387">
        <f t="shared" si="10"/>
        <v>21000</v>
      </c>
    </row>
    <row r="225" spans="1:26" ht="14.25">
      <c r="A225" s="67" t="s">
        <v>497</v>
      </c>
      <c r="B225" s="375">
        <v>70</v>
      </c>
      <c r="C225" s="375" t="s">
        <v>538</v>
      </c>
      <c r="D225" s="375" t="s">
        <v>629</v>
      </c>
      <c r="E225" s="375" t="s">
        <v>540</v>
      </c>
      <c r="F225" s="375" t="s">
        <v>540</v>
      </c>
      <c r="G225" s="384"/>
      <c r="H225" s="375" t="s">
        <v>1012</v>
      </c>
      <c r="J225" s="382">
        <v>43990</v>
      </c>
      <c r="K225" s="379" t="s">
        <v>997</v>
      </c>
      <c r="L225" s="375">
        <v>3</v>
      </c>
      <c r="M225" s="382">
        <v>43990</v>
      </c>
      <c r="N225" s="375" t="s">
        <v>1013</v>
      </c>
      <c r="O225" s="375" t="s">
        <v>1014</v>
      </c>
      <c r="P225" s="382">
        <v>43990</v>
      </c>
      <c r="Q225" s="406">
        <v>70</v>
      </c>
      <c r="R225" s="387">
        <f t="shared" si="10"/>
        <v>4900</v>
      </c>
    </row>
    <row r="226" spans="1:26" ht="14.25">
      <c r="A226" s="67" t="s">
        <v>503</v>
      </c>
      <c r="B226" s="375">
        <v>1</v>
      </c>
      <c r="C226" s="375" t="s">
        <v>148</v>
      </c>
      <c r="D226" s="375" t="s">
        <v>1015</v>
      </c>
      <c r="E226" s="375" t="s">
        <v>540</v>
      </c>
      <c r="F226" s="375" t="s">
        <v>540</v>
      </c>
      <c r="G226" s="384"/>
      <c r="H226" s="375" t="s">
        <v>1004</v>
      </c>
      <c r="J226" s="382">
        <v>43986</v>
      </c>
      <c r="K226" s="379" t="s">
        <v>994</v>
      </c>
      <c r="L226" s="375">
        <v>3</v>
      </c>
      <c r="M226" s="382">
        <v>43991</v>
      </c>
      <c r="N226" s="375" t="s">
        <v>1016</v>
      </c>
      <c r="O226" s="375" t="s">
        <v>1017</v>
      </c>
      <c r="P226" s="382">
        <v>43991</v>
      </c>
      <c r="Q226" s="406">
        <v>1785</v>
      </c>
      <c r="R226" s="387">
        <f t="shared" si="10"/>
        <v>1785</v>
      </c>
    </row>
    <row r="227" spans="1:26" ht="14.25">
      <c r="A227" s="58" t="s">
        <v>40</v>
      </c>
      <c r="B227" s="375">
        <v>1</v>
      </c>
      <c r="C227" s="375" t="s">
        <v>393</v>
      </c>
      <c r="D227" s="375" t="s">
        <v>1018</v>
      </c>
      <c r="E227" s="375" t="s">
        <v>540</v>
      </c>
      <c r="F227" s="375" t="s">
        <v>540</v>
      </c>
      <c r="G227" s="384"/>
      <c r="H227" s="375" t="s">
        <v>1012</v>
      </c>
      <c r="J227" s="382">
        <v>43990</v>
      </c>
      <c r="K227" s="379" t="s">
        <v>999</v>
      </c>
      <c r="L227" s="375">
        <v>3</v>
      </c>
      <c r="M227" s="382">
        <v>43990</v>
      </c>
      <c r="N227" s="375" t="s">
        <v>765</v>
      </c>
      <c r="O227" s="375" t="s">
        <v>1019</v>
      </c>
      <c r="P227" s="382">
        <v>43990</v>
      </c>
      <c r="Q227" s="406">
        <v>4500</v>
      </c>
      <c r="R227" s="387">
        <f t="shared" si="10"/>
        <v>4500</v>
      </c>
    </row>
    <row r="228" spans="1:26" ht="14.25">
      <c r="A228" s="67" t="s">
        <v>1443</v>
      </c>
      <c r="B228" s="375">
        <v>1</v>
      </c>
      <c r="C228" s="375" t="s">
        <v>234</v>
      </c>
      <c r="D228" s="375" t="s">
        <v>1020</v>
      </c>
      <c r="E228" s="375" t="s">
        <v>540</v>
      </c>
      <c r="F228" s="375" t="s">
        <v>540</v>
      </c>
      <c r="G228" s="384"/>
      <c r="H228" s="375" t="s">
        <v>1021</v>
      </c>
      <c r="J228" s="382">
        <v>43993</v>
      </c>
      <c r="K228" s="379" t="s">
        <v>1010</v>
      </c>
      <c r="L228" s="375">
        <v>3</v>
      </c>
      <c r="M228" s="382">
        <v>43993</v>
      </c>
      <c r="N228" s="375" t="s">
        <v>1022</v>
      </c>
      <c r="O228" s="375" t="s">
        <v>1023</v>
      </c>
      <c r="P228" s="382">
        <v>43993</v>
      </c>
      <c r="Q228" s="375">
        <v>11189.5</v>
      </c>
      <c r="R228" s="387">
        <f t="shared" si="10"/>
        <v>11189.5</v>
      </c>
    </row>
    <row r="229" spans="1:26" ht="14.25">
      <c r="A229" s="374" t="s">
        <v>545</v>
      </c>
      <c r="B229" s="375">
        <v>2</v>
      </c>
      <c r="C229" s="375" t="s">
        <v>178</v>
      </c>
      <c r="D229" s="375" t="s">
        <v>1024</v>
      </c>
      <c r="E229" s="375" t="s">
        <v>540</v>
      </c>
      <c r="F229" s="375" t="s">
        <v>540</v>
      </c>
      <c r="H229" s="375" t="s">
        <v>1025</v>
      </c>
      <c r="J229" s="430">
        <v>43993</v>
      </c>
      <c r="K229" s="379" t="s">
        <v>1014</v>
      </c>
      <c r="L229" s="375" t="s">
        <v>1026</v>
      </c>
      <c r="M229" s="378">
        <v>43993</v>
      </c>
      <c r="N229" s="375" t="s">
        <v>549</v>
      </c>
      <c r="O229" s="375" t="s">
        <v>1027</v>
      </c>
      <c r="P229" s="382">
        <v>43993</v>
      </c>
      <c r="Q229" s="375">
        <v>44020.800000000003</v>
      </c>
      <c r="R229" s="387">
        <f t="shared" si="10"/>
        <v>88041.600000000006</v>
      </c>
      <c r="S229" s="382">
        <v>44008</v>
      </c>
      <c r="T229" s="382">
        <v>44055</v>
      </c>
      <c r="U229" s="382">
        <v>44055</v>
      </c>
      <c r="V229" s="382">
        <v>44055</v>
      </c>
      <c r="W229" s="382">
        <v>44055</v>
      </c>
      <c r="X229" s="375" t="s">
        <v>1028</v>
      </c>
      <c r="Y229" s="375" t="s">
        <v>1029</v>
      </c>
      <c r="Z229" s="382">
        <v>44054</v>
      </c>
    </row>
    <row r="230" spans="1:26" ht="14.25">
      <c r="A230" s="58" t="s">
        <v>499</v>
      </c>
      <c r="B230" s="375">
        <v>1</v>
      </c>
      <c r="C230" s="375" t="s">
        <v>393</v>
      </c>
      <c r="D230" s="375" t="s">
        <v>1030</v>
      </c>
      <c r="E230" s="382">
        <v>44001</v>
      </c>
      <c r="F230" s="382">
        <v>44006</v>
      </c>
      <c r="G230" s="384"/>
      <c r="H230" s="375" t="s">
        <v>1031</v>
      </c>
      <c r="J230" s="382">
        <v>43997</v>
      </c>
      <c r="K230" s="379" t="s">
        <v>1014</v>
      </c>
      <c r="L230" s="375">
        <v>3</v>
      </c>
      <c r="M230" s="382">
        <v>44006</v>
      </c>
      <c r="N230" s="375" t="s">
        <v>1032</v>
      </c>
      <c r="O230" s="375" t="s">
        <v>1033</v>
      </c>
      <c r="P230" s="382">
        <v>44006</v>
      </c>
      <c r="Q230" s="375">
        <v>91500</v>
      </c>
      <c r="R230" s="387">
        <f t="shared" si="10"/>
        <v>91500</v>
      </c>
      <c r="S230" s="382">
        <v>44007</v>
      </c>
      <c r="T230" s="382">
        <v>44021</v>
      </c>
      <c r="U230" s="382">
        <v>44021</v>
      </c>
      <c r="V230" s="382">
        <v>44021</v>
      </c>
      <c r="W230" s="382">
        <v>44021</v>
      </c>
      <c r="X230" s="375" t="s">
        <v>1034</v>
      </c>
      <c r="Y230" s="385" t="s">
        <v>31</v>
      </c>
      <c r="Z230" s="385" t="s">
        <v>31</v>
      </c>
    </row>
    <row r="231" spans="1:26" ht="38.25">
      <c r="A231" s="44" t="s">
        <v>498</v>
      </c>
      <c r="B231" s="375">
        <v>2</v>
      </c>
      <c r="C231" s="375" t="s">
        <v>148</v>
      </c>
      <c r="D231" s="375" t="s">
        <v>1035</v>
      </c>
      <c r="E231" s="382" t="s">
        <v>540</v>
      </c>
      <c r="F231" s="382" t="s">
        <v>540</v>
      </c>
      <c r="G231" s="384"/>
      <c r="H231" s="375" t="s">
        <v>1036</v>
      </c>
      <c r="J231" s="382">
        <v>44001</v>
      </c>
      <c r="K231" s="379" t="s">
        <v>1033</v>
      </c>
      <c r="L231" s="375">
        <v>3</v>
      </c>
      <c r="M231" s="382">
        <v>44006</v>
      </c>
      <c r="N231" s="375" t="s">
        <v>607</v>
      </c>
      <c r="O231" s="375" t="s">
        <v>1037</v>
      </c>
      <c r="P231" s="382">
        <v>44006</v>
      </c>
      <c r="Q231" s="406">
        <v>714</v>
      </c>
      <c r="R231" s="406">
        <f t="shared" si="10"/>
        <v>1428</v>
      </c>
      <c r="S231" s="382">
        <v>44006</v>
      </c>
      <c r="T231" s="382">
        <v>44042</v>
      </c>
      <c r="U231" s="382">
        <v>44042</v>
      </c>
      <c r="V231" s="382">
        <v>44042</v>
      </c>
      <c r="W231" s="382">
        <v>44042</v>
      </c>
      <c r="X231" s="375" t="s">
        <v>1038</v>
      </c>
      <c r="Y231" s="375">
        <v>116465</v>
      </c>
      <c r="Z231" s="382">
        <v>44042</v>
      </c>
    </row>
    <row r="232" spans="1:26" ht="38.25">
      <c r="A232" s="44" t="s">
        <v>498</v>
      </c>
      <c r="B232" s="375">
        <v>40</v>
      </c>
      <c r="C232" s="375" t="s">
        <v>148</v>
      </c>
      <c r="D232" s="375" t="s">
        <v>1039</v>
      </c>
      <c r="E232" s="382" t="s">
        <v>540</v>
      </c>
      <c r="F232" s="382" t="s">
        <v>540</v>
      </c>
      <c r="G232" s="384"/>
      <c r="H232" s="375" t="s">
        <v>1040</v>
      </c>
      <c r="J232" s="382">
        <v>44001</v>
      </c>
      <c r="K232" s="379" t="s">
        <v>1037</v>
      </c>
      <c r="L232" s="375">
        <v>3</v>
      </c>
      <c r="M232" s="382">
        <v>44004</v>
      </c>
      <c r="N232" s="423" t="s">
        <v>1041</v>
      </c>
      <c r="O232" s="375" t="s">
        <v>1042</v>
      </c>
      <c r="P232" s="382">
        <v>44004</v>
      </c>
      <c r="Q232" s="375">
        <v>320</v>
      </c>
      <c r="R232" s="387">
        <f t="shared" si="10"/>
        <v>12800</v>
      </c>
    </row>
    <row r="233" spans="1:26" ht="14.25">
      <c r="A233" s="58" t="s">
        <v>40</v>
      </c>
      <c r="B233" s="375">
        <v>5</v>
      </c>
      <c r="C233" s="375" t="s">
        <v>178</v>
      </c>
      <c r="D233" s="375" t="s">
        <v>1018</v>
      </c>
      <c r="E233" s="375" t="s">
        <v>540</v>
      </c>
      <c r="F233" s="375" t="s">
        <v>540</v>
      </c>
      <c r="G233" s="384"/>
      <c r="H233" s="375" t="s">
        <v>1043</v>
      </c>
      <c r="J233" s="375">
        <v>44001</v>
      </c>
      <c r="K233" s="375" t="s">
        <v>1042</v>
      </c>
      <c r="L233" s="375">
        <v>3</v>
      </c>
      <c r="M233" s="375">
        <v>44006</v>
      </c>
      <c r="N233" s="375" t="s">
        <v>765</v>
      </c>
      <c r="O233" s="375" t="s">
        <v>1044</v>
      </c>
      <c r="P233" s="378">
        <v>44006</v>
      </c>
      <c r="Q233" s="406">
        <v>4800</v>
      </c>
      <c r="R233" s="387">
        <f t="shared" si="10"/>
        <v>24000</v>
      </c>
    </row>
    <row r="234" spans="1:26" ht="38.25">
      <c r="A234" s="44" t="s">
        <v>498</v>
      </c>
      <c r="B234" s="375">
        <v>200</v>
      </c>
      <c r="C234" s="375" t="s">
        <v>924</v>
      </c>
      <c r="D234" s="375" t="s">
        <v>1045</v>
      </c>
      <c r="E234" s="375" t="s">
        <v>540</v>
      </c>
      <c r="F234" s="375" t="s">
        <v>540</v>
      </c>
      <c r="G234" s="432"/>
      <c r="H234" s="375" t="s">
        <v>1043</v>
      </c>
      <c r="J234" s="382">
        <v>44001</v>
      </c>
      <c r="K234" s="375" t="s">
        <v>1044</v>
      </c>
      <c r="L234" s="375">
        <v>3</v>
      </c>
      <c r="M234" s="382">
        <v>44006</v>
      </c>
      <c r="N234" s="375" t="s">
        <v>1046</v>
      </c>
      <c r="O234" s="375" t="s">
        <v>1047</v>
      </c>
      <c r="P234" s="378">
        <v>44006</v>
      </c>
      <c r="Q234" s="406">
        <v>75</v>
      </c>
      <c r="R234" s="387">
        <f t="shared" si="10"/>
        <v>15000</v>
      </c>
    </row>
    <row r="235" spans="1:26" ht="14.25">
      <c r="A235" s="374" t="s">
        <v>545</v>
      </c>
      <c r="B235" s="375">
        <v>20</v>
      </c>
      <c r="C235" s="375" t="s">
        <v>148</v>
      </c>
      <c r="D235" s="375" t="s">
        <v>1048</v>
      </c>
      <c r="E235" s="375" t="s">
        <v>540</v>
      </c>
      <c r="F235" s="375" t="s">
        <v>540</v>
      </c>
      <c r="G235" s="384"/>
      <c r="H235" s="375" t="s">
        <v>940</v>
      </c>
      <c r="J235" s="382">
        <v>44004</v>
      </c>
      <c r="K235" s="375" t="s">
        <v>1047</v>
      </c>
      <c r="L235" s="375" t="s">
        <v>1026</v>
      </c>
      <c r="M235" s="382">
        <v>44001</v>
      </c>
      <c r="N235" s="375" t="s">
        <v>549</v>
      </c>
      <c r="O235" s="375" t="s">
        <v>1049</v>
      </c>
      <c r="P235" s="378">
        <v>44006</v>
      </c>
      <c r="Q235" s="406">
        <v>93.69</v>
      </c>
      <c r="R235" s="387">
        <f t="shared" si="10"/>
        <v>1873.8</v>
      </c>
    </row>
    <row r="236" spans="1:26" ht="38.25">
      <c r="A236" s="44" t="s">
        <v>498</v>
      </c>
      <c r="B236" s="375">
        <v>12</v>
      </c>
      <c r="C236" s="375" t="s">
        <v>148</v>
      </c>
      <c r="D236" s="375" t="s">
        <v>1050</v>
      </c>
      <c r="E236" s="375" t="s">
        <v>540</v>
      </c>
      <c r="F236" s="375" t="s">
        <v>540</v>
      </c>
      <c r="G236" s="384"/>
      <c r="H236" s="375" t="s">
        <v>781</v>
      </c>
      <c r="J236" s="382">
        <v>44001</v>
      </c>
      <c r="K236" s="375" t="s">
        <v>1051</v>
      </c>
      <c r="L236" s="375">
        <v>3</v>
      </c>
      <c r="M236" s="382">
        <v>44006</v>
      </c>
      <c r="N236" s="375" t="s">
        <v>782</v>
      </c>
      <c r="O236" s="375" t="s">
        <v>1051</v>
      </c>
      <c r="P236" s="378">
        <v>44006</v>
      </c>
      <c r="Q236" s="406">
        <v>755</v>
      </c>
      <c r="R236" s="387">
        <f t="shared" si="10"/>
        <v>9060</v>
      </c>
      <c r="S236" s="382">
        <v>44008</v>
      </c>
      <c r="T236" s="382">
        <v>44033</v>
      </c>
      <c r="U236" s="382">
        <v>44033</v>
      </c>
      <c r="V236" s="382">
        <v>44033</v>
      </c>
      <c r="W236" s="382">
        <v>44033</v>
      </c>
      <c r="X236" s="375" t="s">
        <v>1052</v>
      </c>
      <c r="Y236" s="386">
        <v>13738</v>
      </c>
      <c r="Z236" s="382">
        <v>44033</v>
      </c>
    </row>
    <row r="237" spans="1:26" ht="14.25">
      <c r="A237" s="374" t="s">
        <v>34</v>
      </c>
      <c r="B237" s="375">
        <v>100</v>
      </c>
      <c r="C237" s="375" t="s">
        <v>113</v>
      </c>
      <c r="D237" s="375" t="s">
        <v>1053</v>
      </c>
      <c r="E237" s="375" t="s">
        <v>540</v>
      </c>
      <c r="F237" s="375" t="s">
        <v>540</v>
      </c>
      <c r="G237" s="384"/>
      <c r="H237" s="375" t="s">
        <v>940</v>
      </c>
      <c r="J237" s="382">
        <v>44001</v>
      </c>
      <c r="K237" s="379" t="s">
        <v>1019</v>
      </c>
      <c r="L237" s="375">
        <v>3</v>
      </c>
      <c r="M237" s="382">
        <v>44005</v>
      </c>
      <c r="N237" s="375" t="s">
        <v>592</v>
      </c>
      <c r="O237" s="375" t="s">
        <v>1054</v>
      </c>
      <c r="P237" s="382">
        <v>44005</v>
      </c>
      <c r="Q237" s="406">
        <v>212</v>
      </c>
      <c r="R237" s="387">
        <f t="shared" si="10"/>
        <v>21200</v>
      </c>
      <c r="S237" s="382">
        <v>44015</v>
      </c>
      <c r="T237" s="382">
        <v>44015</v>
      </c>
      <c r="U237" s="382">
        <v>44015</v>
      </c>
      <c r="V237" s="382">
        <v>44015</v>
      </c>
      <c r="W237" s="382">
        <v>44015</v>
      </c>
      <c r="X237" s="375" t="s">
        <v>1055</v>
      </c>
      <c r="Y237" s="386">
        <v>136159</v>
      </c>
      <c r="Z237" s="382">
        <v>44015</v>
      </c>
    </row>
    <row r="238" spans="1:26" ht="14.25">
      <c r="A238" s="374" t="s">
        <v>34</v>
      </c>
      <c r="B238" s="375">
        <v>2</v>
      </c>
      <c r="C238" s="375" t="s">
        <v>131</v>
      </c>
      <c r="D238" s="375" t="s">
        <v>1056</v>
      </c>
      <c r="E238" s="375" t="s">
        <v>540</v>
      </c>
      <c r="F238" s="375" t="s">
        <v>540</v>
      </c>
      <c r="G238" s="384"/>
      <c r="H238" s="375" t="s">
        <v>940</v>
      </c>
      <c r="J238" s="382">
        <v>44001</v>
      </c>
      <c r="K238" s="379" t="s">
        <v>1019</v>
      </c>
      <c r="L238" s="375">
        <v>3</v>
      </c>
      <c r="M238" s="382">
        <v>44005</v>
      </c>
      <c r="N238" s="375" t="s">
        <v>592</v>
      </c>
      <c r="O238" s="375" t="s">
        <v>1054</v>
      </c>
      <c r="P238" s="382">
        <v>44005</v>
      </c>
      <c r="Q238" s="406">
        <v>1050</v>
      </c>
      <c r="R238" s="387">
        <f t="shared" si="10"/>
        <v>2100</v>
      </c>
      <c r="S238" s="382">
        <v>44015</v>
      </c>
      <c r="T238" s="382">
        <v>44015</v>
      </c>
      <c r="U238" s="382">
        <v>44015</v>
      </c>
      <c r="V238" s="382">
        <v>44015</v>
      </c>
      <c r="W238" s="382">
        <v>44015</v>
      </c>
      <c r="X238" s="375" t="s">
        <v>1055</v>
      </c>
      <c r="Y238" s="386">
        <v>136159</v>
      </c>
      <c r="Z238" s="382">
        <v>44015</v>
      </c>
    </row>
    <row r="239" spans="1:26" ht="14.25">
      <c r="A239" s="374" t="s">
        <v>34</v>
      </c>
      <c r="B239" s="375">
        <v>5</v>
      </c>
      <c r="C239" s="375" t="s">
        <v>148</v>
      </c>
      <c r="D239" s="375" t="s">
        <v>1057</v>
      </c>
      <c r="E239" s="375" t="s">
        <v>540</v>
      </c>
      <c r="F239" s="375" t="s">
        <v>540</v>
      </c>
      <c r="G239" s="384"/>
      <c r="H239" s="375" t="s">
        <v>940</v>
      </c>
      <c r="J239" s="382">
        <v>44001</v>
      </c>
      <c r="K239" s="379" t="s">
        <v>1019</v>
      </c>
      <c r="L239" s="375">
        <v>3</v>
      </c>
      <c r="M239" s="382">
        <v>44005</v>
      </c>
      <c r="N239" s="375" t="s">
        <v>583</v>
      </c>
      <c r="O239" s="375" t="s">
        <v>1058</v>
      </c>
      <c r="P239" s="382">
        <v>44005</v>
      </c>
      <c r="Q239" s="406">
        <v>15</v>
      </c>
      <c r="R239" s="387">
        <f t="shared" si="10"/>
        <v>75</v>
      </c>
    </row>
    <row r="240" spans="1:26" ht="14.25">
      <c r="A240" s="374" t="s">
        <v>34</v>
      </c>
      <c r="B240" s="375">
        <v>20</v>
      </c>
      <c r="C240" s="375" t="s">
        <v>107</v>
      </c>
      <c r="D240" s="375" t="s">
        <v>1059</v>
      </c>
      <c r="E240" s="375" t="s">
        <v>540</v>
      </c>
      <c r="F240" s="375" t="s">
        <v>540</v>
      </c>
      <c r="G240" s="384"/>
      <c r="H240" s="375" t="s">
        <v>940</v>
      </c>
      <c r="J240" s="382">
        <v>44001</v>
      </c>
      <c r="K240" s="379" t="s">
        <v>1019</v>
      </c>
      <c r="L240" s="375">
        <v>3</v>
      </c>
      <c r="M240" s="382">
        <v>44005</v>
      </c>
      <c r="N240" s="375" t="s">
        <v>583</v>
      </c>
      <c r="O240" s="375" t="s">
        <v>1058</v>
      </c>
      <c r="P240" s="382">
        <v>44005</v>
      </c>
      <c r="Q240" s="406">
        <v>30</v>
      </c>
      <c r="R240" s="387">
        <f t="shared" si="10"/>
        <v>600</v>
      </c>
    </row>
    <row r="241" spans="1:18" ht="25.5">
      <c r="A241" s="44" t="s">
        <v>34</v>
      </c>
      <c r="B241" s="375">
        <v>150</v>
      </c>
      <c r="C241" s="375" t="s">
        <v>107</v>
      </c>
      <c r="D241" s="375" t="s">
        <v>1060</v>
      </c>
      <c r="E241" s="375">
        <v>44005</v>
      </c>
      <c r="F241" s="375">
        <v>44009</v>
      </c>
      <c r="G241" s="376">
        <v>150000</v>
      </c>
      <c r="H241" s="375" t="s">
        <v>1043</v>
      </c>
      <c r="J241" s="375">
        <v>44005</v>
      </c>
      <c r="K241" s="375" t="s">
        <v>1049</v>
      </c>
      <c r="L241" s="375">
        <v>3</v>
      </c>
      <c r="M241" s="375">
        <v>44008</v>
      </c>
      <c r="N241" s="375" t="s">
        <v>1061</v>
      </c>
      <c r="O241" s="375" t="s">
        <v>1062</v>
      </c>
      <c r="P241" s="378">
        <v>44008</v>
      </c>
      <c r="Q241" s="415">
        <v>294.85000000000002</v>
      </c>
      <c r="R241" s="387">
        <f t="shared" si="10"/>
        <v>44227.5</v>
      </c>
    </row>
    <row r="242" spans="1:18" ht="25.5">
      <c r="A242" s="44" t="s">
        <v>34</v>
      </c>
      <c r="B242" s="423">
        <v>750</v>
      </c>
      <c r="C242" s="375" t="s">
        <v>148</v>
      </c>
      <c r="D242" s="375" t="s">
        <v>1063</v>
      </c>
      <c r="E242" s="375">
        <v>44005</v>
      </c>
      <c r="F242" s="375">
        <v>44009</v>
      </c>
      <c r="G242" s="376"/>
      <c r="H242" s="375" t="s">
        <v>1043</v>
      </c>
      <c r="J242" s="375">
        <v>44005</v>
      </c>
      <c r="K242" s="375" t="s">
        <v>1049</v>
      </c>
      <c r="L242" s="375">
        <v>3</v>
      </c>
      <c r="M242" s="375">
        <v>44008</v>
      </c>
      <c r="N242" s="375" t="s">
        <v>1061</v>
      </c>
      <c r="O242" s="375" t="s">
        <v>1062</v>
      </c>
      <c r="P242" s="378">
        <v>44008</v>
      </c>
      <c r="Q242" s="415">
        <v>37.299999999999997</v>
      </c>
      <c r="R242" s="387">
        <f t="shared" si="10"/>
        <v>27974.999999999996</v>
      </c>
    </row>
    <row r="243" spans="1:18" ht="25.5">
      <c r="A243" s="44" t="s">
        <v>34</v>
      </c>
      <c r="B243" s="375">
        <v>750</v>
      </c>
      <c r="C243" s="375" t="s">
        <v>148</v>
      </c>
      <c r="D243" s="375" t="s">
        <v>1064</v>
      </c>
      <c r="E243" s="375">
        <v>44005</v>
      </c>
      <c r="F243" s="375">
        <v>44009</v>
      </c>
      <c r="G243" s="376"/>
      <c r="H243" s="375" t="s">
        <v>1043</v>
      </c>
      <c r="J243" s="375">
        <v>44005</v>
      </c>
      <c r="K243" s="375" t="s">
        <v>1049</v>
      </c>
      <c r="L243" s="375">
        <v>3</v>
      </c>
      <c r="M243" s="375">
        <v>44008</v>
      </c>
      <c r="N243" s="375" t="s">
        <v>1061</v>
      </c>
      <c r="O243" s="375" t="s">
        <v>1062</v>
      </c>
      <c r="P243" s="378">
        <v>44008</v>
      </c>
      <c r="Q243" s="415">
        <v>18.399999999999999</v>
      </c>
      <c r="R243" s="387">
        <f t="shared" si="10"/>
        <v>13799.999999999998</v>
      </c>
    </row>
    <row r="244" spans="1:18" ht="25.5">
      <c r="A244" s="44" t="s">
        <v>34</v>
      </c>
      <c r="B244" s="375">
        <v>150</v>
      </c>
      <c r="C244" s="375" t="s">
        <v>107</v>
      </c>
      <c r="D244" s="375" t="s">
        <v>1065</v>
      </c>
      <c r="E244" s="375">
        <v>44005</v>
      </c>
      <c r="F244" s="375">
        <v>44009</v>
      </c>
      <c r="G244" s="376"/>
      <c r="H244" s="375" t="s">
        <v>1043</v>
      </c>
      <c r="J244" s="375">
        <v>44005</v>
      </c>
      <c r="K244" s="375" t="s">
        <v>1049</v>
      </c>
      <c r="L244" s="375">
        <v>3</v>
      </c>
      <c r="M244" s="375">
        <v>44008</v>
      </c>
      <c r="N244" s="375" t="s">
        <v>1061</v>
      </c>
      <c r="O244" s="375" t="s">
        <v>1062</v>
      </c>
      <c r="P244" s="378">
        <v>44008</v>
      </c>
      <c r="Q244" s="415">
        <v>180</v>
      </c>
      <c r="R244" s="387">
        <f t="shared" si="10"/>
        <v>27000</v>
      </c>
    </row>
    <row r="245" spans="1:18" ht="25.5">
      <c r="A245" s="44" t="s">
        <v>34</v>
      </c>
      <c r="B245" s="375">
        <f>150*10</f>
        <v>1500</v>
      </c>
      <c r="C245" s="375" t="s">
        <v>107</v>
      </c>
      <c r="D245" s="375" t="s">
        <v>1066</v>
      </c>
      <c r="E245" s="375">
        <v>44005</v>
      </c>
      <c r="F245" s="375">
        <v>44009</v>
      </c>
      <c r="G245" s="376"/>
      <c r="H245" s="375" t="s">
        <v>1043</v>
      </c>
      <c r="J245" s="375">
        <v>44005</v>
      </c>
      <c r="K245" s="375" t="s">
        <v>1049</v>
      </c>
      <c r="L245" s="375">
        <v>3</v>
      </c>
      <c r="M245" s="375">
        <v>44008</v>
      </c>
      <c r="N245" s="375" t="s">
        <v>1061</v>
      </c>
      <c r="O245" s="375" t="s">
        <v>1062</v>
      </c>
      <c r="P245" s="378">
        <v>44008</v>
      </c>
      <c r="Q245" s="415">
        <v>9.3000000000000007</v>
      </c>
      <c r="R245" s="387">
        <f t="shared" si="10"/>
        <v>13950.000000000002</v>
      </c>
    </row>
    <row r="246" spans="1:18" ht="25.5">
      <c r="A246" s="44" t="s">
        <v>34</v>
      </c>
      <c r="B246" s="375">
        <v>150</v>
      </c>
      <c r="C246" s="375" t="s">
        <v>107</v>
      </c>
      <c r="D246" s="375" t="s">
        <v>1067</v>
      </c>
      <c r="E246" s="375">
        <v>44005</v>
      </c>
      <c r="F246" s="375">
        <v>44009</v>
      </c>
      <c r="G246" s="376"/>
      <c r="H246" s="375" t="s">
        <v>1043</v>
      </c>
      <c r="J246" s="375">
        <v>44005</v>
      </c>
      <c r="K246" s="375" t="s">
        <v>1049</v>
      </c>
      <c r="L246" s="375">
        <v>3</v>
      </c>
      <c r="M246" s="375">
        <v>44008</v>
      </c>
      <c r="N246" s="375" t="s">
        <v>1061</v>
      </c>
      <c r="O246" s="375" t="s">
        <v>1062</v>
      </c>
      <c r="P246" s="378">
        <v>44008</v>
      </c>
      <c r="Q246" s="415">
        <v>40.200000000000003</v>
      </c>
      <c r="R246" s="387">
        <f t="shared" si="10"/>
        <v>6030</v>
      </c>
    </row>
    <row r="247" spans="1:18" ht="25.5">
      <c r="A247" s="44" t="s">
        <v>34</v>
      </c>
      <c r="B247" s="375">
        <f>150*5</f>
        <v>750</v>
      </c>
      <c r="C247" s="375" t="s">
        <v>107</v>
      </c>
      <c r="D247" s="375" t="s">
        <v>1068</v>
      </c>
      <c r="E247" s="375">
        <v>44005</v>
      </c>
      <c r="F247" s="375">
        <v>44009</v>
      </c>
      <c r="G247" s="376"/>
      <c r="H247" s="375" t="s">
        <v>1043</v>
      </c>
      <c r="J247" s="375">
        <v>44005</v>
      </c>
      <c r="K247" s="375" t="s">
        <v>1049</v>
      </c>
      <c r="L247" s="375">
        <v>3</v>
      </c>
      <c r="M247" s="375">
        <v>44008</v>
      </c>
      <c r="N247" s="375" t="s">
        <v>1061</v>
      </c>
      <c r="O247" s="375" t="s">
        <v>1062</v>
      </c>
      <c r="P247" s="378">
        <v>44008</v>
      </c>
      <c r="Q247" s="415">
        <v>6.8</v>
      </c>
      <c r="R247" s="387">
        <f t="shared" si="10"/>
        <v>5100</v>
      </c>
    </row>
    <row r="248" spans="1:18" ht="25.5">
      <c r="A248" s="44" t="s">
        <v>34</v>
      </c>
      <c r="B248" s="375">
        <v>150</v>
      </c>
      <c r="C248" s="375" t="s">
        <v>100</v>
      </c>
      <c r="D248" s="375" t="s">
        <v>1069</v>
      </c>
      <c r="E248" s="375">
        <v>44005</v>
      </c>
      <c r="F248" s="375">
        <v>44009</v>
      </c>
      <c r="G248" s="376"/>
      <c r="H248" s="375" t="s">
        <v>1043</v>
      </c>
      <c r="J248" s="375">
        <v>44005</v>
      </c>
      <c r="K248" s="375" t="s">
        <v>1049</v>
      </c>
      <c r="L248" s="375">
        <v>3</v>
      </c>
      <c r="M248" s="375">
        <v>44008</v>
      </c>
      <c r="N248" s="375" t="s">
        <v>1061</v>
      </c>
      <c r="O248" s="375" t="s">
        <v>1062</v>
      </c>
      <c r="P248" s="378">
        <v>44008</v>
      </c>
      <c r="Q248" s="415">
        <v>9.1999999999999993</v>
      </c>
      <c r="R248" s="387">
        <f t="shared" si="10"/>
        <v>1380</v>
      </c>
    </row>
    <row r="249" spans="1:18" ht="25.5">
      <c r="A249" s="44" t="s">
        <v>34</v>
      </c>
      <c r="B249" s="375">
        <v>150</v>
      </c>
      <c r="C249" s="375" t="s">
        <v>165</v>
      </c>
      <c r="D249" s="375" t="s">
        <v>1070</v>
      </c>
      <c r="E249" s="375">
        <v>44005</v>
      </c>
      <c r="F249" s="375">
        <v>44009</v>
      </c>
      <c r="G249" s="376"/>
      <c r="H249" s="375" t="s">
        <v>1043</v>
      </c>
      <c r="J249" s="375">
        <v>44005</v>
      </c>
      <c r="K249" s="375" t="s">
        <v>1049</v>
      </c>
      <c r="L249" s="375">
        <v>3</v>
      </c>
      <c r="M249" s="375">
        <v>44008</v>
      </c>
      <c r="N249" s="375" t="s">
        <v>1061</v>
      </c>
      <c r="O249" s="375" t="s">
        <v>1062</v>
      </c>
      <c r="P249" s="378">
        <v>44008</v>
      </c>
      <c r="Q249" s="415">
        <v>25</v>
      </c>
      <c r="R249" s="387">
        <f t="shared" si="10"/>
        <v>3750</v>
      </c>
    </row>
    <row r="250" spans="1:18" ht="25.5">
      <c r="A250" s="44" t="s">
        <v>34</v>
      </c>
      <c r="B250" s="375">
        <v>150</v>
      </c>
      <c r="C250" s="375" t="s">
        <v>100</v>
      </c>
      <c r="D250" s="375" t="s">
        <v>1071</v>
      </c>
      <c r="E250" s="375">
        <v>44005</v>
      </c>
      <c r="F250" s="375">
        <v>44009</v>
      </c>
      <c r="G250" s="376"/>
      <c r="H250" s="375" t="s">
        <v>1043</v>
      </c>
      <c r="J250" s="375">
        <v>44005</v>
      </c>
      <c r="K250" s="375" t="s">
        <v>1049</v>
      </c>
      <c r="L250" s="375">
        <v>3</v>
      </c>
      <c r="M250" s="375">
        <v>44008</v>
      </c>
      <c r="N250" s="375" t="s">
        <v>1061</v>
      </c>
      <c r="O250" s="375" t="s">
        <v>1062</v>
      </c>
      <c r="P250" s="378">
        <v>44008</v>
      </c>
      <c r="Q250" s="415">
        <v>30.1</v>
      </c>
      <c r="R250" s="387">
        <f t="shared" si="10"/>
        <v>4515</v>
      </c>
    </row>
    <row r="251" spans="1:18" ht="25.5">
      <c r="A251" s="44" t="s">
        <v>34</v>
      </c>
      <c r="B251" s="375">
        <v>6</v>
      </c>
      <c r="C251" s="375" t="s">
        <v>148</v>
      </c>
      <c r="D251" s="375" t="s">
        <v>1072</v>
      </c>
      <c r="E251" s="375" t="s">
        <v>540</v>
      </c>
      <c r="F251" s="375" t="s">
        <v>540</v>
      </c>
      <c r="G251" s="384"/>
      <c r="H251" s="375" t="s">
        <v>940</v>
      </c>
      <c r="J251" s="382">
        <v>44001</v>
      </c>
      <c r="K251" s="379" t="s">
        <v>1017</v>
      </c>
      <c r="L251" s="375">
        <v>3</v>
      </c>
      <c r="M251" s="382">
        <v>44006</v>
      </c>
      <c r="N251" s="375" t="s">
        <v>1061</v>
      </c>
      <c r="O251" s="375" t="s">
        <v>1073</v>
      </c>
      <c r="P251" s="382">
        <v>44006</v>
      </c>
      <c r="Q251" s="375">
        <v>136.25</v>
      </c>
      <c r="R251" s="387">
        <f t="shared" si="10"/>
        <v>817.5</v>
      </c>
    </row>
    <row r="252" spans="1:18" ht="25.5">
      <c r="A252" s="44" t="s">
        <v>34</v>
      </c>
      <c r="B252" s="375">
        <v>20</v>
      </c>
      <c r="C252" s="375" t="s">
        <v>148</v>
      </c>
      <c r="D252" s="375" t="s">
        <v>1074</v>
      </c>
      <c r="E252" s="375" t="s">
        <v>540</v>
      </c>
      <c r="F252" s="375" t="s">
        <v>540</v>
      </c>
      <c r="G252" s="384"/>
      <c r="H252" s="375" t="s">
        <v>940</v>
      </c>
      <c r="J252" s="382">
        <v>44001</v>
      </c>
      <c r="K252" s="379" t="s">
        <v>1017</v>
      </c>
      <c r="L252" s="375">
        <v>3</v>
      </c>
      <c r="M252" s="382">
        <v>44006</v>
      </c>
      <c r="N252" s="375" t="s">
        <v>1061</v>
      </c>
      <c r="O252" s="375" t="s">
        <v>1073</v>
      </c>
      <c r="P252" s="382">
        <v>44006</v>
      </c>
      <c r="Q252" s="375">
        <v>24.95</v>
      </c>
      <c r="R252" s="387">
        <f t="shared" si="10"/>
        <v>499</v>
      </c>
    </row>
    <row r="253" spans="1:18" ht="25.5">
      <c r="A253" s="44" t="s">
        <v>34</v>
      </c>
      <c r="B253" s="375">
        <v>20</v>
      </c>
      <c r="C253" s="375" t="s">
        <v>148</v>
      </c>
      <c r="D253" s="375" t="s">
        <v>1075</v>
      </c>
      <c r="E253" s="375" t="s">
        <v>540</v>
      </c>
      <c r="F253" s="375" t="s">
        <v>540</v>
      </c>
      <c r="G253" s="384"/>
      <c r="H253" s="375" t="s">
        <v>940</v>
      </c>
      <c r="J253" s="382">
        <v>44001</v>
      </c>
      <c r="K253" s="379" t="s">
        <v>1017</v>
      </c>
      <c r="L253" s="375">
        <v>3</v>
      </c>
      <c r="M253" s="382">
        <v>44006</v>
      </c>
      <c r="N253" s="375" t="s">
        <v>1061</v>
      </c>
      <c r="O253" s="375" t="s">
        <v>1073</v>
      </c>
      <c r="P253" s="382">
        <v>44006</v>
      </c>
      <c r="Q253" s="375">
        <v>115.5</v>
      </c>
      <c r="R253" s="387">
        <f t="shared" si="10"/>
        <v>2310</v>
      </c>
    </row>
    <row r="254" spans="1:18" ht="25.5">
      <c r="A254" s="44" t="s">
        <v>34</v>
      </c>
      <c r="B254" s="375">
        <v>3</v>
      </c>
      <c r="C254" s="375" t="s">
        <v>107</v>
      </c>
      <c r="D254" s="375" t="s">
        <v>1076</v>
      </c>
      <c r="E254" s="375" t="s">
        <v>540</v>
      </c>
      <c r="F254" s="375" t="s">
        <v>540</v>
      </c>
      <c r="G254" s="384"/>
      <c r="H254" s="375" t="s">
        <v>940</v>
      </c>
      <c r="J254" s="382">
        <v>44001</v>
      </c>
      <c r="K254" s="379" t="s">
        <v>1017</v>
      </c>
      <c r="L254" s="375">
        <v>3</v>
      </c>
      <c r="M254" s="382">
        <v>44006</v>
      </c>
      <c r="N254" s="375" t="s">
        <v>1061</v>
      </c>
      <c r="O254" s="375" t="s">
        <v>1073</v>
      </c>
      <c r="P254" s="382">
        <v>44006</v>
      </c>
      <c r="Q254" s="375">
        <v>318.45</v>
      </c>
      <c r="R254" s="387">
        <f t="shared" si="10"/>
        <v>955.34999999999991</v>
      </c>
    </row>
    <row r="255" spans="1:18" ht="25.5">
      <c r="A255" s="44" t="s">
        <v>34</v>
      </c>
      <c r="B255" s="375">
        <v>6</v>
      </c>
      <c r="C255" s="375" t="s">
        <v>148</v>
      </c>
      <c r="D255" s="375" t="s">
        <v>362</v>
      </c>
      <c r="E255" s="375" t="s">
        <v>540</v>
      </c>
      <c r="F255" s="375" t="s">
        <v>540</v>
      </c>
      <c r="G255" s="384"/>
      <c r="H255" s="375" t="s">
        <v>940</v>
      </c>
      <c r="J255" s="382">
        <v>44001</v>
      </c>
      <c r="K255" s="379" t="s">
        <v>1017</v>
      </c>
      <c r="L255" s="375">
        <v>3</v>
      </c>
      <c r="M255" s="382">
        <v>44006</v>
      </c>
      <c r="N255" s="375" t="s">
        <v>1061</v>
      </c>
      <c r="O255" s="375" t="s">
        <v>1073</v>
      </c>
      <c r="P255" s="382">
        <v>44006</v>
      </c>
      <c r="Q255" s="375">
        <v>172.2</v>
      </c>
      <c r="R255" s="387">
        <f t="shared" si="10"/>
        <v>1033.1999999999998</v>
      </c>
    </row>
    <row r="256" spans="1:18" ht="25.5">
      <c r="A256" s="44" t="s">
        <v>34</v>
      </c>
      <c r="B256" s="375">
        <v>20</v>
      </c>
      <c r="C256" s="375" t="s">
        <v>148</v>
      </c>
      <c r="D256" s="375" t="s">
        <v>1077</v>
      </c>
      <c r="E256" s="375" t="s">
        <v>540</v>
      </c>
      <c r="F256" s="375" t="s">
        <v>540</v>
      </c>
      <c r="G256" s="384"/>
      <c r="H256" s="375" t="s">
        <v>940</v>
      </c>
      <c r="J256" s="382">
        <v>44001</v>
      </c>
      <c r="K256" s="379" t="s">
        <v>1017</v>
      </c>
      <c r="L256" s="375">
        <v>3</v>
      </c>
      <c r="M256" s="382">
        <v>44006</v>
      </c>
      <c r="N256" s="375" t="s">
        <v>1061</v>
      </c>
      <c r="O256" s="375" t="s">
        <v>1073</v>
      </c>
      <c r="P256" s="382">
        <v>44006</v>
      </c>
      <c r="Q256" s="375">
        <v>280.25</v>
      </c>
      <c r="R256" s="387">
        <f t="shared" si="10"/>
        <v>5605</v>
      </c>
    </row>
    <row r="257" spans="1:26" ht="25.5">
      <c r="A257" s="44" t="s">
        <v>34</v>
      </c>
      <c r="B257" s="375">
        <v>15</v>
      </c>
      <c r="C257" s="375" t="s">
        <v>107</v>
      </c>
      <c r="D257" s="375" t="s">
        <v>1078</v>
      </c>
      <c r="E257" s="375" t="s">
        <v>540</v>
      </c>
      <c r="F257" s="375" t="s">
        <v>540</v>
      </c>
      <c r="G257" s="384"/>
      <c r="H257" s="375" t="s">
        <v>940</v>
      </c>
      <c r="J257" s="382">
        <v>44001</v>
      </c>
      <c r="K257" s="379" t="s">
        <v>1017</v>
      </c>
      <c r="L257" s="375">
        <v>3</v>
      </c>
      <c r="M257" s="382">
        <v>44006</v>
      </c>
      <c r="N257" s="375" t="s">
        <v>1061</v>
      </c>
      <c r="O257" s="375" t="s">
        <v>1073</v>
      </c>
      <c r="P257" s="382">
        <v>44006</v>
      </c>
      <c r="Q257" s="375">
        <v>164.35</v>
      </c>
      <c r="R257" s="387">
        <f t="shared" si="10"/>
        <v>2465.25</v>
      </c>
    </row>
    <row r="258" spans="1:26" ht="25.5">
      <c r="A258" s="44" t="s">
        <v>34</v>
      </c>
      <c r="B258" s="375">
        <v>15</v>
      </c>
      <c r="C258" s="375" t="s">
        <v>148</v>
      </c>
      <c r="D258" s="375" t="s">
        <v>1079</v>
      </c>
      <c r="E258" s="375" t="s">
        <v>540</v>
      </c>
      <c r="F258" s="375" t="s">
        <v>540</v>
      </c>
      <c r="G258" s="384"/>
      <c r="H258" s="375" t="s">
        <v>940</v>
      </c>
      <c r="J258" s="382">
        <v>44001</v>
      </c>
      <c r="K258" s="379" t="s">
        <v>1017</v>
      </c>
      <c r="L258" s="375">
        <v>3</v>
      </c>
      <c r="M258" s="382">
        <v>44006</v>
      </c>
      <c r="N258" s="375" t="s">
        <v>1080</v>
      </c>
      <c r="O258" s="375" t="s">
        <v>1073</v>
      </c>
      <c r="P258" s="382">
        <v>44006</v>
      </c>
      <c r="Q258" s="375">
        <v>35.950000000000003</v>
      </c>
      <c r="R258" s="387">
        <f t="shared" si="10"/>
        <v>539.25</v>
      </c>
    </row>
    <row r="259" spans="1:26" ht="14.25">
      <c r="A259" s="58" t="s">
        <v>499</v>
      </c>
      <c r="B259" s="375">
        <v>1</v>
      </c>
      <c r="C259" s="375" t="s">
        <v>393</v>
      </c>
      <c r="D259" s="375" t="s">
        <v>1081</v>
      </c>
      <c r="E259" s="375" t="s">
        <v>540</v>
      </c>
      <c r="F259" s="375" t="s">
        <v>540</v>
      </c>
      <c r="G259" s="384"/>
      <c r="H259" s="375" t="s">
        <v>1082</v>
      </c>
      <c r="J259" s="382">
        <v>44001</v>
      </c>
      <c r="K259" s="379" t="s">
        <v>1027</v>
      </c>
      <c r="L259" s="375">
        <v>3</v>
      </c>
      <c r="M259" s="382">
        <v>44006</v>
      </c>
      <c r="N259" s="375" t="s">
        <v>1032</v>
      </c>
      <c r="O259" s="375" t="s">
        <v>1083</v>
      </c>
      <c r="P259" s="382">
        <v>44006</v>
      </c>
      <c r="Q259" s="375">
        <v>5600</v>
      </c>
      <c r="R259" s="387">
        <f t="shared" si="10"/>
        <v>5600</v>
      </c>
      <c r="S259" s="382">
        <v>44007</v>
      </c>
      <c r="T259" s="382">
        <v>44013</v>
      </c>
      <c r="U259" s="382">
        <v>44013</v>
      </c>
      <c r="V259" s="382">
        <v>44013</v>
      </c>
      <c r="W259" s="382">
        <v>44013</v>
      </c>
      <c r="X259" s="375" t="s">
        <v>1084</v>
      </c>
      <c r="Y259" s="385" t="s">
        <v>31</v>
      </c>
      <c r="Z259" s="385" t="s">
        <v>31</v>
      </c>
    </row>
    <row r="260" spans="1:26" ht="14.25">
      <c r="A260" s="67" t="s">
        <v>502</v>
      </c>
      <c r="B260" s="375">
        <v>1</v>
      </c>
      <c r="C260" s="375" t="s">
        <v>393</v>
      </c>
      <c r="D260" s="375" t="s">
        <v>1085</v>
      </c>
      <c r="E260" s="375" t="s">
        <v>540</v>
      </c>
      <c r="F260" s="375" t="s">
        <v>540</v>
      </c>
      <c r="G260" s="384"/>
      <c r="H260" s="375" t="s">
        <v>1086</v>
      </c>
      <c r="J260" s="382">
        <v>44007</v>
      </c>
      <c r="K260" s="379" t="s">
        <v>1073</v>
      </c>
      <c r="L260" s="375">
        <v>3</v>
      </c>
      <c r="M260" s="382">
        <v>44007</v>
      </c>
      <c r="N260" s="375" t="s">
        <v>1087</v>
      </c>
      <c r="O260" s="375" t="s">
        <v>1088</v>
      </c>
      <c r="P260" s="382">
        <v>44007</v>
      </c>
      <c r="Q260" s="375">
        <v>8500</v>
      </c>
      <c r="R260" s="387">
        <f t="shared" si="10"/>
        <v>8500</v>
      </c>
    </row>
    <row r="261" spans="1:26" ht="14.25">
      <c r="A261" s="374" t="s">
        <v>34</v>
      </c>
      <c r="B261" s="375">
        <v>1</v>
      </c>
      <c r="C261" s="375" t="s">
        <v>148</v>
      </c>
      <c r="D261" s="375" t="s">
        <v>822</v>
      </c>
      <c r="E261" s="375" t="s">
        <v>540</v>
      </c>
      <c r="F261" s="375" t="s">
        <v>540</v>
      </c>
      <c r="G261" s="384"/>
      <c r="H261" s="375" t="s">
        <v>940</v>
      </c>
      <c r="J261" s="382">
        <v>44001</v>
      </c>
      <c r="K261" s="379" t="s">
        <v>1023</v>
      </c>
      <c r="L261" s="375">
        <v>3</v>
      </c>
      <c r="M261" s="382">
        <v>44008</v>
      </c>
      <c r="N261" s="375" t="s">
        <v>560</v>
      </c>
      <c r="O261" s="375" t="s">
        <v>1089</v>
      </c>
      <c r="P261" s="382">
        <v>44008</v>
      </c>
      <c r="Q261" s="415">
        <v>400</v>
      </c>
      <c r="R261" s="387">
        <f t="shared" si="10"/>
        <v>400</v>
      </c>
      <c r="S261" s="382">
        <v>44013</v>
      </c>
      <c r="T261" s="382">
        <v>44019</v>
      </c>
      <c r="U261" s="382">
        <v>44019</v>
      </c>
      <c r="V261" s="382">
        <v>44019</v>
      </c>
      <c r="W261" s="382">
        <v>44019</v>
      </c>
      <c r="X261" s="375" t="s">
        <v>1090</v>
      </c>
      <c r="Y261" s="375">
        <v>127428</v>
      </c>
      <c r="Z261" s="382">
        <v>44019</v>
      </c>
    </row>
    <row r="262" spans="1:26" ht="14.25">
      <c r="A262" s="374" t="s">
        <v>34</v>
      </c>
      <c r="B262" s="375">
        <v>1</v>
      </c>
      <c r="C262" s="375" t="s">
        <v>148</v>
      </c>
      <c r="D262" s="375" t="s">
        <v>823</v>
      </c>
      <c r="E262" s="375" t="s">
        <v>540</v>
      </c>
      <c r="F262" s="375" t="s">
        <v>540</v>
      </c>
      <c r="G262" s="384"/>
      <c r="H262" s="375" t="s">
        <v>940</v>
      </c>
      <c r="J262" s="382">
        <v>44001</v>
      </c>
      <c r="K262" s="379" t="s">
        <v>1023</v>
      </c>
      <c r="L262" s="375">
        <v>3</v>
      </c>
      <c r="M262" s="382">
        <v>44008</v>
      </c>
      <c r="N262" s="375" t="s">
        <v>560</v>
      </c>
      <c r="O262" s="375" t="s">
        <v>1089</v>
      </c>
      <c r="P262" s="382">
        <v>44008</v>
      </c>
      <c r="Q262" s="415">
        <v>400</v>
      </c>
      <c r="R262" s="387">
        <f t="shared" si="10"/>
        <v>400</v>
      </c>
      <c r="S262" s="382">
        <v>44013</v>
      </c>
      <c r="T262" s="382">
        <v>44019</v>
      </c>
      <c r="U262" s="382">
        <v>44019</v>
      </c>
      <c r="V262" s="382">
        <v>44019</v>
      </c>
      <c r="W262" s="382">
        <v>44019</v>
      </c>
      <c r="X262" s="375" t="s">
        <v>1090</v>
      </c>
      <c r="Y262" s="375">
        <v>127428</v>
      </c>
      <c r="Z262" s="382">
        <v>44019</v>
      </c>
    </row>
    <row r="263" spans="1:26" ht="14.25">
      <c r="A263" s="374" t="s">
        <v>34</v>
      </c>
      <c r="B263" s="375">
        <v>1</v>
      </c>
      <c r="C263" s="375" t="s">
        <v>148</v>
      </c>
      <c r="D263" s="375" t="s">
        <v>824</v>
      </c>
      <c r="E263" s="375" t="s">
        <v>540</v>
      </c>
      <c r="F263" s="375" t="s">
        <v>540</v>
      </c>
      <c r="G263" s="384"/>
      <c r="H263" s="375" t="s">
        <v>940</v>
      </c>
      <c r="J263" s="382">
        <v>44001</v>
      </c>
      <c r="K263" s="379" t="s">
        <v>1023</v>
      </c>
      <c r="L263" s="375">
        <v>3</v>
      </c>
      <c r="M263" s="382">
        <v>44008</v>
      </c>
      <c r="N263" s="375" t="s">
        <v>560</v>
      </c>
      <c r="O263" s="375" t="s">
        <v>1089</v>
      </c>
      <c r="P263" s="382">
        <v>44008</v>
      </c>
      <c r="Q263" s="415">
        <v>400</v>
      </c>
      <c r="R263" s="387">
        <f t="shared" si="10"/>
        <v>400</v>
      </c>
      <c r="S263" s="382">
        <v>44013</v>
      </c>
      <c r="T263" s="382">
        <v>44019</v>
      </c>
      <c r="U263" s="382">
        <v>44019</v>
      </c>
      <c r="V263" s="382">
        <v>44019</v>
      </c>
      <c r="W263" s="382">
        <v>44019</v>
      </c>
      <c r="X263" s="375" t="s">
        <v>1090</v>
      </c>
      <c r="Y263" s="375">
        <v>127428</v>
      </c>
      <c r="Z263" s="382">
        <v>44019</v>
      </c>
    </row>
    <row r="264" spans="1:26" ht="14.25">
      <c r="A264" s="374" t="s">
        <v>34</v>
      </c>
      <c r="B264" s="375">
        <v>1</v>
      </c>
      <c r="C264" s="375" t="s">
        <v>148</v>
      </c>
      <c r="D264" s="375" t="s">
        <v>825</v>
      </c>
      <c r="E264" s="375" t="s">
        <v>540</v>
      </c>
      <c r="F264" s="375" t="s">
        <v>540</v>
      </c>
      <c r="G264" s="384"/>
      <c r="H264" s="375" t="s">
        <v>940</v>
      </c>
      <c r="J264" s="382">
        <v>44001</v>
      </c>
      <c r="K264" s="379" t="s">
        <v>1023</v>
      </c>
      <c r="L264" s="375">
        <v>3</v>
      </c>
      <c r="M264" s="382">
        <v>44008</v>
      </c>
      <c r="N264" s="375" t="s">
        <v>560</v>
      </c>
      <c r="O264" s="375" t="s">
        <v>1089</v>
      </c>
      <c r="P264" s="382">
        <v>44008</v>
      </c>
      <c r="Q264" s="415">
        <v>400</v>
      </c>
      <c r="R264" s="387">
        <f t="shared" si="10"/>
        <v>400</v>
      </c>
      <c r="S264" s="382">
        <v>44013</v>
      </c>
      <c r="T264" s="382">
        <v>44019</v>
      </c>
      <c r="U264" s="382">
        <v>44019</v>
      </c>
      <c r="V264" s="382">
        <v>44019</v>
      </c>
      <c r="W264" s="382">
        <v>44019</v>
      </c>
      <c r="X264" s="375" t="s">
        <v>1090</v>
      </c>
      <c r="Y264" s="375">
        <v>127428</v>
      </c>
      <c r="Z264" s="382">
        <v>44019</v>
      </c>
    </row>
    <row r="265" spans="1:26" ht="14.25">
      <c r="A265" s="374" t="s">
        <v>34</v>
      </c>
      <c r="B265" s="375">
        <v>1</v>
      </c>
      <c r="C265" s="375" t="s">
        <v>148</v>
      </c>
      <c r="D265" s="375" t="s">
        <v>1091</v>
      </c>
      <c r="E265" s="375" t="s">
        <v>540</v>
      </c>
      <c r="F265" s="375" t="s">
        <v>540</v>
      </c>
      <c r="G265" s="384"/>
      <c r="H265" s="375" t="s">
        <v>940</v>
      </c>
      <c r="J265" s="382">
        <v>44001</v>
      </c>
      <c r="K265" s="379" t="s">
        <v>1023</v>
      </c>
      <c r="L265" s="375">
        <v>3</v>
      </c>
      <c r="M265" s="382">
        <v>44008</v>
      </c>
      <c r="N265" s="375" t="s">
        <v>563</v>
      </c>
      <c r="O265" s="375" t="s">
        <v>1092</v>
      </c>
      <c r="P265" s="382">
        <v>44008</v>
      </c>
      <c r="Q265" s="406">
        <v>3800</v>
      </c>
      <c r="R265" s="387">
        <f t="shared" si="10"/>
        <v>3800</v>
      </c>
      <c r="S265" s="382">
        <v>412907</v>
      </c>
      <c r="T265" s="382">
        <v>44040</v>
      </c>
      <c r="U265" s="382">
        <v>44040</v>
      </c>
      <c r="V265" s="382">
        <v>44040</v>
      </c>
      <c r="W265" s="382">
        <v>44040</v>
      </c>
      <c r="X265" s="375" t="s">
        <v>1093</v>
      </c>
      <c r="Y265" s="375">
        <v>41781</v>
      </c>
      <c r="Z265" s="382">
        <v>44040</v>
      </c>
    </row>
    <row r="266" spans="1:26" ht="14.25">
      <c r="A266" s="374" t="s">
        <v>34</v>
      </c>
      <c r="B266" s="375">
        <v>1</v>
      </c>
      <c r="C266" s="375" t="s">
        <v>148</v>
      </c>
      <c r="D266" s="375" t="s">
        <v>1094</v>
      </c>
      <c r="E266" s="375" t="s">
        <v>540</v>
      </c>
      <c r="F266" s="375" t="s">
        <v>540</v>
      </c>
      <c r="G266" s="384"/>
      <c r="H266" s="375" t="s">
        <v>940</v>
      </c>
      <c r="J266" s="382">
        <v>44001</v>
      </c>
      <c r="K266" s="379" t="s">
        <v>1023</v>
      </c>
      <c r="L266" s="375">
        <v>3</v>
      </c>
      <c r="M266" s="382">
        <v>44008</v>
      </c>
      <c r="N266" s="375" t="s">
        <v>563</v>
      </c>
      <c r="O266" s="375" t="s">
        <v>1092</v>
      </c>
      <c r="P266" s="382">
        <v>44008</v>
      </c>
      <c r="Q266" s="406">
        <v>4460</v>
      </c>
      <c r="R266" s="387">
        <f t="shared" si="10"/>
        <v>4460</v>
      </c>
      <c r="S266" s="382">
        <v>412907</v>
      </c>
      <c r="T266" s="382">
        <v>44040</v>
      </c>
      <c r="U266" s="382">
        <v>44040</v>
      </c>
      <c r="V266" s="382">
        <v>44040</v>
      </c>
      <c r="W266" s="382">
        <v>44040</v>
      </c>
      <c r="X266" s="375" t="s">
        <v>1093</v>
      </c>
      <c r="Y266" s="375">
        <v>41781</v>
      </c>
      <c r="Z266" s="382">
        <v>44040</v>
      </c>
    </row>
    <row r="267" spans="1:26" ht="14.25">
      <c r="A267" s="374" t="s">
        <v>34</v>
      </c>
      <c r="B267" s="375">
        <v>1</v>
      </c>
      <c r="C267" s="375" t="s">
        <v>148</v>
      </c>
      <c r="D267" s="375" t="s">
        <v>1095</v>
      </c>
      <c r="E267" s="375" t="s">
        <v>540</v>
      </c>
      <c r="F267" s="375" t="s">
        <v>540</v>
      </c>
      <c r="G267" s="384"/>
      <c r="H267" s="375" t="s">
        <v>940</v>
      </c>
      <c r="J267" s="382">
        <v>44001</v>
      </c>
      <c r="K267" s="379" t="s">
        <v>1023</v>
      </c>
      <c r="L267" s="375">
        <v>3</v>
      </c>
      <c r="M267" s="382">
        <v>44008</v>
      </c>
      <c r="N267" s="375" t="s">
        <v>563</v>
      </c>
      <c r="O267" s="375" t="s">
        <v>1092</v>
      </c>
      <c r="P267" s="382">
        <v>44008</v>
      </c>
      <c r="Q267" s="406">
        <v>4460</v>
      </c>
      <c r="R267" s="387">
        <f t="shared" si="10"/>
        <v>4460</v>
      </c>
      <c r="S267" s="382">
        <v>412907</v>
      </c>
      <c r="T267" s="382">
        <v>44040</v>
      </c>
      <c r="U267" s="382">
        <v>44040</v>
      </c>
      <c r="V267" s="382">
        <v>44040</v>
      </c>
      <c r="W267" s="382">
        <v>44040</v>
      </c>
      <c r="X267" s="375" t="s">
        <v>1093</v>
      </c>
      <c r="Y267" s="375">
        <v>41781</v>
      </c>
      <c r="Z267" s="382">
        <v>44040</v>
      </c>
    </row>
    <row r="268" spans="1:26" ht="14.25">
      <c r="A268" s="374" t="s">
        <v>34</v>
      </c>
      <c r="B268" s="375">
        <v>1</v>
      </c>
      <c r="C268" s="375" t="s">
        <v>148</v>
      </c>
      <c r="D268" s="375" t="s">
        <v>1096</v>
      </c>
      <c r="E268" s="375" t="s">
        <v>540</v>
      </c>
      <c r="F268" s="375" t="s">
        <v>540</v>
      </c>
      <c r="G268" s="384"/>
      <c r="H268" s="375" t="s">
        <v>940</v>
      </c>
      <c r="J268" s="382">
        <v>44001</v>
      </c>
      <c r="K268" s="379" t="s">
        <v>1023</v>
      </c>
      <c r="L268" s="375">
        <v>3</v>
      </c>
      <c r="M268" s="382">
        <v>44008</v>
      </c>
      <c r="N268" s="375" t="s">
        <v>563</v>
      </c>
      <c r="O268" s="375" t="s">
        <v>1092</v>
      </c>
      <c r="P268" s="382">
        <v>44008</v>
      </c>
      <c r="Q268" s="406">
        <v>4460</v>
      </c>
      <c r="R268" s="387">
        <f t="shared" si="10"/>
        <v>4460</v>
      </c>
      <c r="S268" s="382">
        <v>412907</v>
      </c>
      <c r="T268" s="382">
        <v>44040</v>
      </c>
      <c r="U268" s="382">
        <v>44040</v>
      </c>
      <c r="V268" s="382">
        <v>44040</v>
      </c>
      <c r="W268" s="382">
        <v>44040</v>
      </c>
      <c r="X268" s="375" t="s">
        <v>1093</v>
      </c>
      <c r="Y268" s="375">
        <v>41781</v>
      </c>
      <c r="Z268" s="382">
        <v>44040</v>
      </c>
    </row>
    <row r="269" spans="1:26" ht="25.5">
      <c r="A269" s="405" t="s">
        <v>34</v>
      </c>
      <c r="B269" s="375">
        <v>2</v>
      </c>
      <c r="C269" s="375" t="s">
        <v>148</v>
      </c>
      <c r="D269" s="375" t="s">
        <v>1097</v>
      </c>
      <c r="E269" s="375" t="s">
        <v>540</v>
      </c>
      <c r="F269" s="375" t="s">
        <v>540</v>
      </c>
      <c r="G269" s="384"/>
      <c r="H269" s="375" t="s">
        <v>940</v>
      </c>
      <c r="J269" s="382">
        <v>44001</v>
      </c>
      <c r="K269" s="379" t="s">
        <v>1023</v>
      </c>
      <c r="L269" s="375">
        <v>3</v>
      </c>
      <c r="M269" s="382">
        <v>44008</v>
      </c>
      <c r="N269" s="375" t="s">
        <v>816</v>
      </c>
      <c r="O269" s="375" t="s">
        <v>1098</v>
      </c>
      <c r="P269" s="382">
        <v>44008</v>
      </c>
      <c r="Q269" s="406">
        <v>307</v>
      </c>
      <c r="R269" s="387">
        <f t="shared" si="10"/>
        <v>614</v>
      </c>
    </row>
    <row r="270" spans="1:26" ht="25.5">
      <c r="A270" s="405" t="s">
        <v>34</v>
      </c>
      <c r="B270" s="375">
        <v>2</v>
      </c>
      <c r="C270" s="375" t="s">
        <v>148</v>
      </c>
      <c r="D270" s="375" t="s">
        <v>1099</v>
      </c>
      <c r="E270" s="375" t="s">
        <v>540</v>
      </c>
      <c r="F270" s="375" t="s">
        <v>540</v>
      </c>
      <c r="G270" s="384"/>
      <c r="H270" s="375" t="s">
        <v>940</v>
      </c>
      <c r="J270" s="382">
        <v>44001</v>
      </c>
      <c r="K270" s="379" t="s">
        <v>1023</v>
      </c>
      <c r="L270" s="375">
        <v>3</v>
      </c>
      <c r="M270" s="382">
        <v>44008</v>
      </c>
      <c r="N270" s="375" t="s">
        <v>816</v>
      </c>
      <c r="O270" s="375" t="s">
        <v>1098</v>
      </c>
      <c r="P270" s="382">
        <v>44008</v>
      </c>
      <c r="Q270" s="406">
        <v>307</v>
      </c>
      <c r="R270" s="387">
        <f t="shared" si="10"/>
        <v>614</v>
      </c>
    </row>
    <row r="271" spans="1:26" ht="25.5">
      <c r="A271" s="405" t="s">
        <v>34</v>
      </c>
      <c r="B271" s="375">
        <v>6</v>
      </c>
      <c r="C271" s="375" t="s">
        <v>148</v>
      </c>
      <c r="D271" s="375" t="s">
        <v>376</v>
      </c>
      <c r="E271" s="375" t="s">
        <v>540</v>
      </c>
      <c r="F271" s="375" t="s">
        <v>540</v>
      </c>
      <c r="G271" s="384"/>
      <c r="H271" s="375" t="s">
        <v>940</v>
      </c>
      <c r="J271" s="382">
        <v>44001</v>
      </c>
      <c r="K271" s="379" t="s">
        <v>1023</v>
      </c>
      <c r="L271" s="375">
        <v>3</v>
      </c>
      <c r="M271" s="382">
        <v>44008</v>
      </c>
      <c r="N271" s="375" t="s">
        <v>816</v>
      </c>
      <c r="O271" s="375" t="s">
        <v>1098</v>
      </c>
      <c r="P271" s="382">
        <v>44008</v>
      </c>
      <c r="Q271" s="406">
        <v>784</v>
      </c>
      <c r="R271" s="387">
        <f t="shared" si="10"/>
        <v>4704</v>
      </c>
    </row>
    <row r="272" spans="1:26" ht="25.5">
      <c r="A272" s="405" t="s">
        <v>34</v>
      </c>
      <c r="B272" s="375">
        <v>1</v>
      </c>
      <c r="C272" s="375" t="s">
        <v>148</v>
      </c>
      <c r="D272" s="375" t="s">
        <v>377</v>
      </c>
      <c r="E272" s="375" t="s">
        <v>540</v>
      </c>
      <c r="F272" s="375" t="s">
        <v>540</v>
      </c>
      <c r="G272" s="384"/>
      <c r="H272" s="375" t="s">
        <v>940</v>
      </c>
      <c r="J272" s="382">
        <v>44001</v>
      </c>
      <c r="K272" s="379" t="s">
        <v>1023</v>
      </c>
      <c r="L272" s="375">
        <v>3</v>
      </c>
      <c r="M272" s="382">
        <v>44008</v>
      </c>
      <c r="N272" s="375" t="s">
        <v>816</v>
      </c>
      <c r="O272" s="375" t="s">
        <v>1098</v>
      </c>
      <c r="P272" s="382">
        <v>44008</v>
      </c>
      <c r="Q272" s="406">
        <v>784</v>
      </c>
      <c r="R272" s="387">
        <f t="shared" si="10"/>
        <v>784</v>
      </c>
    </row>
    <row r="273" spans="1:26" ht="25.5">
      <c r="A273" s="405" t="s">
        <v>34</v>
      </c>
      <c r="B273" s="375">
        <v>1</v>
      </c>
      <c r="C273" s="375" t="s">
        <v>148</v>
      </c>
      <c r="D273" s="375" t="s">
        <v>1100</v>
      </c>
      <c r="E273" s="375" t="s">
        <v>540</v>
      </c>
      <c r="F273" s="375" t="s">
        <v>540</v>
      </c>
      <c r="G273" s="384"/>
      <c r="H273" s="375" t="s">
        <v>940</v>
      </c>
      <c r="J273" s="382">
        <v>44001</v>
      </c>
      <c r="K273" s="379" t="s">
        <v>1023</v>
      </c>
      <c r="L273" s="375">
        <v>3</v>
      </c>
      <c r="M273" s="382">
        <v>44008</v>
      </c>
      <c r="N273" s="375" t="s">
        <v>816</v>
      </c>
      <c r="O273" s="375" t="s">
        <v>1098</v>
      </c>
      <c r="P273" s="382">
        <v>44008</v>
      </c>
      <c r="Q273" s="406">
        <v>784</v>
      </c>
      <c r="R273" s="387">
        <f t="shared" si="10"/>
        <v>784</v>
      </c>
    </row>
    <row r="274" spans="1:26" ht="14.25">
      <c r="A274" s="58" t="s">
        <v>499</v>
      </c>
      <c r="B274" s="375">
        <v>1</v>
      </c>
      <c r="C274" s="375" t="s">
        <v>393</v>
      </c>
      <c r="D274" s="375" t="s">
        <v>1101</v>
      </c>
      <c r="E274" s="382">
        <v>44004</v>
      </c>
      <c r="F274" s="382">
        <v>44008</v>
      </c>
      <c r="G274" s="387">
        <v>450000</v>
      </c>
      <c r="H274" s="375" t="s">
        <v>1102</v>
      </c>
      <c r="J274" s="382">
        <v>44004</v>
      </c>
      <c r="K274" s="379" t="s">
        <v>1047</v>
      </c>
      <c r="L274" s="375">
        <v>3</v>
      </c>
      <c r="M274" s="382">
        <v>44008</v>
      </c>
      <c r="N274" s="375" t="s">
        <v>1103</v>
      </c>
      <c r="O274" s="375" t="s">
        <v>1104</v>
      </c>
      <c r="P274" s="382">
        <v>44008</v>
      </c>
      <c r="Q274" s="375">
        <v>428920</v>
      </c>
      <c r="R274" s="387">
        <f t="shared" si="10"/>
        <v>428920</v>
      </c>
      <c r="S274" s="382">
        <v>44018</v>
      </c>
      <c r="T274" s="382">
        <v>44033</v>
      </c>
      <c r="U274" s="382">
        <v>44033</v>
      </c>
      <c r="V274" s="382">
        <v>44033</v>
      </c>
      <c r="W274" s="382">
        <v>44033</v>
      </c>
      <c r="X274" s="375" t="s">
        <v>1105</v>
      </c>
      <c r="Y274" s="375">
        <v>15552</v>
      </c>
      <c r="Z274" s="382">
        <v>44033</v>
      </c>
    </row>
    <row r="275" spans="1:26" ht="14.25">
      <c r="A275" s="67" t="s">
        <v>502</v>
      </c>
      <c r="B275" s="375">
        <v>1</v>
      </c>
      <c r="C275" s="375" t="s">
        <v>393</v>
      </c>
      <c r="D275" s="375" t="s">
        <v>1106</v>
      </c>
      <c r="E275" s="375" t="s">
        <v>540</v>
      </c>
      <c r="F275" s="375" t="s">
        <v>540</v>
      </c>
      <c r="G275" s="384"/>
      <c r="H275" s="375" t="s">
        <v>1107</v>
      </c>
      <c r="J275" s="430">
        <v>44007</v>
      </c>
      <c r="K275" s="375" t="s">
        <v>1062</v>
      </c>
      <c r="L275" s="375">
        <v>3</v>
      </c>
      <c r="M275" s="430">
        <v>44008</v>
      </c>
      <c r="N275" s="375" t="s">
        <v>571</v>
      </c>
      <c r="O275" s="375" t="s">
        <v>1108</v>
      </c>
      <c r="P275" s="378">
        <v>44008</v>
      </c>
      <c r="Q275" s="406">
        <v>4338.7</v>
      </c>
      <c r="R275" s="387">
        <f t="shared" si="10"/>
        <v>4338.7</v>
      </c>
      <c r="S275" s="414"/>
      <c r="T275" s="414"/>
      <c r="U275" s="414"/>
      <c r="V275" s="414"/>
      <c r="W275" s="414"/>
    </row>
    <row r="276" spans="1:26" ht="14.25">
      <c r="A276" s="58" t="s">
        <v>499</v>
      </c>
      <c r="B276" s="375">
        <v>1</v>
      </c>
      <c r="C276" s="375" t="s">
        <v>393</v>
      </c>
      <c r="D276" s="375" t="s">
        <v>1109</v>
      </c>
      <c r="E276" s="375" t="s">
        <v>540</v>
      </c>
      <c r="F276" s="375" t="s">
        <v>540</v>
      </c>
      <c r="G276" s="384"/>
      <c r="H276" s="375" t="s">
        <v>1110</v>
      </c>
      <c r="J276" s="378">
        <v>44007</v>
      </c>
      <c r="K276" s="379" t="s">
        <v>1058</v>
      </c>
      <c r="L276" s="375">
        <v>3</v>
      </c>
      <c r="M276" s="382">
        <v>44014</v>
      </c>
      <c r="N276" s="375" t="s">
        <v>1111</v>
      </c>
      <c r="O276" s="375" t="s">
        <v>1112</v>
      </c>
      <c r="P276" s="382">
        <v>44014</v>
      </c>
      <c r="Q276" s="406">
        <v>15000</v>
      </c>
      <c r="R276" s="406">
        <f t="shared" si="10"/>
        <v>15000</v>
      </c>
    </row>
    <row r="277" spans="1:26" ht="14.25">
      <c r="A277" s="58" t="s">
        <v>499</v>
      </c>
      <c r="B277" s="375">
        <v>1</v>
      </c>
      <c r="C277" s="375" t="s">
        <v>911</v>
      </c>
      <c r="D277" s="375" t="s">
        <v>1113</v>
      </c>
      <c r="E277" s="375" t="s">
        <v>540</v>
      </c>
      <c r="F277" s="375" t="s">
        <v>540</v>
      </c>
      <c r="G277" s="376">
        <v>25370</v>
      </c>
      <c r="H277" s="375" t="s">
        <v>1110</v>
      </c>
      <c r="J277" s="378">
        <v>44007</v>
      </c>
      <c r="K277" s="379" t="s">
        <v>1054</v>
      </c>
      <c r="L277" s="375">
        <v>3</v>
      </c>
      <c r="M277" s="430">
        <v>44020</v>
      </c>
      <c r="N277" s="375" t="s">
        <v>729</v>
      </c>
      <c r="O277" s="375" t="s">
        <v>1114</v>
      </c>
      <c r="P277" s="382">
        <v>44020</v>
      </c>
      <c r="Q277" s="406">
        <v>910</v>
      </c>
      <c r="R277" s="406">
        <f t="shared" si="10"/>
        <v>910</v>
      </c>
      <c r="S277" s="382">
        <v>44028</v>
      </c>
      <c r="T277" s="382">
        <v>44028</v>
      </c>
      <c r="U277" s="382">
        <v>44028</v>
      </c>
      <c r="V277" s="382">
        <v>44028</v>
      </c>
      <c r="W277" s="382">
        <v>44028</v>
      </c>
      <c r="X277" s="375" t="s">
        <v>1115</v>
      </c>
      <c r="Y277" s="416" t="s">
        <v>1116</v>
      </c>
      <c r="Z277" s="382">
        <v>44028</v>
      </c>
    </row>
    <row r="278" spans="1:26" ht="14.25">
      <c r="A278" s="58" t="s">
        <v>499</v>
      </c>
      <c r="B278" s="375">
        <v>1</v>
      </c>
      <c r="C278" s="375" t="s">
        <v>911</v>
      </c>
      <c r="D278" s="375" t="s">
        <v>1117</v>
      </c>
      <c r="E278" s="375" t="s">
        <v>540</v>
      </c>
      <c r="F278" s="375" t="s">
        <v>540</v>
      </c>
      <c r="H278" s="375" t="s">
        <v>1110</v>
      </c>
      <c r="J278" s="378">
        <v>44007</v>
      </c>
      <c r="K278" s="379" t="s">
        <v>1054</v>
      </c>
      <c r="L278" s="375">
        <v>3</v>
      </c>
      <c r="M278" s="430">
        <v>44020</v>
      </c>
      <c r="N278" s="375" t="s">
        <v>729</v>
      </c>
      <c r="O278" s="375" t="s">
        <v>1114</v>
      </c>
      <c r="P278" s="382">
        <v>44020</v>
      </c>
      <c r="Q278" s="406">
        <v>1055</v>
      </c>
      <c r="R278" s="406">
        <f t="shared" si="10"/>
        <v>1055</v>
      </c>
      <c r="S278" s="382">
        <v>44028</v>
      </c>
      <c r="T278" s="382">
        <v>44028</v>
      </c>
      <c r="U278" s="382">
        <v>44028</v>
      </c>
      <c r="V278" s="382">
        <v>44028</v>
      </c>
      <c r="W278" s="382">
        <v>44028</v>
      </c>
      <c r="X278" s="375" t="s">
        <v>1115</v>
      </c>
      <c r="Y278" s="416" t="s">
        <v>1116</v>
      </c>
      <c r="Z278" s="382">
        <v>44028</v>
      </c>
    </row>
    <row r="279" spans="1:26" ht="14.25">
      <c r="A279" s="58" t="s">
        <v>499</v>
      </c>
      <c r="B279" s="375">
        <v>3</v>
      </c>
      <c r="C279" s="375" t="s">
        <v>911</v>
      </c>
      <c r="D279" s="375" t="s">
        <v>1118</v>
      </c>
      <c r="E279" s="375" t="s">
        <v>540</v>
      </c>
      <c r="F279" s="375" t="s">
        <v>540</v>
      </c>
      <c r="H279" s="375" t="s">
        <v>1110</v>
      </c>
      <c r="J279" s="378">
        <v>44007</v>
      </c>
      <c r="K279" s="379" t="s">
        <v>1054</v>
      </c>
      <c r="L279" s="375">
        <v>3</v>
      </c>
      <c r="M279" s="430">
        <v>44020</v>
      </c>
      <c r="N279" s="375" t="s">
        <v>729</v>
      </c>
      <c r="O279" s="375" t="s">
        <v>1114</v>
      </c>
      <c r="P279" s="382">
        <v>44020</v>
      </c>
      <c r="Q279" s="406">
        <v>655</v>
      </c>
      <c r="R279" s="406">
        <f t="shared" si="10"/>
        <v>1965</v>
      </c>
      <c r="S279" s="382">
        <v>44028</v>
      </c>
      <c r="T279" s="382">
        <v>44028</v>
      </c>
      <c r="U279" s="382">
        <v>44028</v>
      </c>
      <c r="V279" s="382">
        <v>44028</v>
      </c>
      <c r="W279" s="382">
        <v>44028</v>
      </c>
      <c r="X279" s="375" t="s">
        <v>1115</v>
      </c>
      <c r="Y279" s="416" t="s">
        <v>1116</v>
      </c>
      <c r="Z279" s="382">
        <v>44028</v>
      </c>
    </row>
    <row r="280" spans="1:26" ht="14.25">
      <c r="A280" s="58" t="s">
        <v>499</v>
      </c>
      <c r="B280" s="375">
        <v>1</v>
      </c>
      <c r="C280" s="375" t="s">
        <v>131</v>
      </c>
      <c r="D280" s="375" t="s">
        <v>1119</v>
      </c>
      <c r="E280" s="375" t="s">
        <v>540</v>
      </c>
      <c r="F280" s="375" t="s">
        <v>540</v>
      </c>
      <c r="G280" s="384"/>
      <c r="H280" s="375" t="s">
        <v>1110</v>
      </c>
      <c r="J280" s="378">
        <v>44007</v>
      </c>
      <c r="K280" s="379" t="s">
        <v>1054</v>
      </c>
      <c r="L280" s="375">
        <v>3</v>
      </c>
      <c r="M280" s="430">
        <v>44020</v>
      </c>
      <c r="N280" s="375" t="s">
        <v>729</v>
      </c>
      <c r="O280" s="375" t="s">
        <v>1114</v>
      </c>
      <c r="P280" s="382">
        <v>44020</v>
      </c>
      <c r="Q280" s="406">
        <v>240</v>
      </c>
      <c r="R280" s="406">
        <f t="shared" si="10"/>
        <v>240</v>
      </c>
      <c r="S280" s="382">
        <v>44028</v>
      </c>
      <c r="T280" s="382">
        <v>44028</v>
      </c>
      <c r="U280" s="382">
        <v>44028</v>
      </c>
      <c r="V280" s="382">
        <v>44028</v>
      </c>
      <c r="W280" s="382">
        <v>44028</v>
      </c>
      <c r="X280" s="375" t="s">
        <v>1115</v>
      </c>
      <c r="Y280" s="416" t="s">
        <v>1116</v>
      </c>
      <c r="Z280" s="382">
        <v>44028</v>
      </c>
    </row>
    <row r="281" spans="1:26" ht="14.25">
      <c r="A281" s="58" t="s">
        <v>499</v>
      </c>
      <c r="B281" s="375">
        <v>7</v>
      </c>
      <c r="C281" s="375" t="s">
        <v>1120</v>
      </c>
      <c r="D281" s="375" t="s">
        <v>1121</v>
      </c>
      <c r="E281" s="375" t="s">
        <v>540</v>
      </c>
      <c r="F281" s="375" t="s">
        <v>540</v>
      </c>
      <c r="H281" s="375" t="s">
        <v>1110</v>
      </c>
      <c r="J281" s="378">
        <v>44007</v>
      </c>
      <c r="K281" s="379" t="s">
        <v>1054</v>
      </c>
      <c r="L281" s="375">
        <v>3</v>
      </c>
      <c r="M281" s="375">
        <v>44020</v>
      </c>
      <c r="N281" s="375" t="s">
        <v>729</v>
      </c>
      <c r="O281" s="375" t="s">
        <v>1114</v>
      </c>
      <c r="P281" s="382">
        <v>44020</v>
      </c>
      <c r="Q281" s="406">
        <v>276</v>
      </c>
      <c r="R281" s="406">
        <f t="shared" si="10"/>
        <v>1932</v>
      </c>
      <c r="S281" s="382">
        <v>44028</v>
      </c>
      <c r="T281" s="382">
        <v>44028</v>
      </c>
      <c r="U281" s="382">
        <v>44028</v>
      </c>
      <c r="V281" s="382">
        <v>44028</v>
      </c>
      <c r="W281" s="382">
        <v>44028</v>
      </c>
      <c r="X281" s="375" t="s">
        <v>1115</v>
      </c>
      <c r="Y281" s="416" t="s">
        <v>1116</v>
      </c>
      <c r="Z281" s="382">
        <v>44028</v>
      </c>
    </row>
    <row r="282" spans="1:26" ht="14.25">
      <c r="A282" s="58" t="s">
        <v>499</v>
      </c>
      <c r="B282" s="375">
        <v>1</v>
      </c>
      <c r="C282" s="375" t="s">
        <v>911</v>
      </c>
      <c r="D282" s="375" t="s">
        <v>1122</v>
      </c>
      <c r="E282" s="375" t="s">
        <v>540</v>
      </c>
      <c r="F282" s="375" t="s">
        <v>540</v>
      </c>
      <c r="H282" s="375" t="s">
        <v>1110</v>
      </c>
      <c r="J282" s="378">
        <v>44007</v>
      </c>
      <c r="K282" s="379" t="s">
        <v>1054</v>
      </c>
      <c r="L282" s="375">
        <v>3</v>
      </c>
      <c r="M282" s="430">
        <v>44020</v>
      </c>
      <c r="N282" s="375" t="s">
        <v>729</v>
      </c>
      <c r="O282" s="375" t="s">
        <v>1114</v>
      </c>
      <c r="P282" s="382">
        <v>44020</v>
      </c>
      <c r="Q282" s="406">
        <v>1120</v>
      </c>
      <c r="R282" s="406">
        <f t="shared" si="10"/>
        <v>1120</v>
      </c>
      <c r="S282" s="382">
        <v>44028</v>
      </c>
      <c r="T282" s="382">
        <v>44028</v>
      </c>
      <c r="U282" s="382">
        <v>44028</v>
      </c>
      <c r="V282" s="382">
        <v>44028</v>
      </c>
      <c r="W282" s="382">
        <v>44028</v>
      </c>
      <c r="X282" s="375" t="s">
        <v>1115</v>
      </c>
      <c r="Y282" s="416" t="s">
        <v>1116</v>
      </c>
      <c r="Z282" s="382">
        <v>44028</v>
      </c>
    </row>
    <row r="283" spans="1:26" ht="14.25">
      <c r="A283" s="58" t="s">
        <v>499</v>
      </c>
      <c r="B283" s="375">
        <v>2</v>
      </c>
      <c r="C283" s="375" t="s">
        <v>234</v>
      </c>
      <c r="D283" s="375" t="s">
        <v>1123</v>
      </c>
      <c r="E283" s="375" t="s">
        <v>540</v>
      </c>
      <c r="F283" s="375" t="s">
        <v>540</v>
      </c>
      <c r="H283" s="375" t="s">
        <v>1110</v>
      </c>
      <c r="J283" s="378">
        <v>44007</v>
      </c>
      <c r="K283" s="379" t="s">
        <v>1054</v>
      </c>
      <c r="L283" s="375">
        <v>3</v>
      </c>
      <c r="M283" s="430">
        <v>44020</v>
      </c>
      <c r="N283" s="375" t="s">
        <v>729</v>
      </c>
      <c r="O283" s="375" t="s">
        <v>1114</v>
      </c>
      <c r="P283" s="382">
        <v>44020</v>
      </c>
      <c r="Q283" s="406">
        <v>25</v>
      </c>
      <c r="R283" s="406">
        <f t="shared" si="10"/>
        <v>50</v>
      </c>
      <c r="S283" s="382">
        <v>44028</v>
      </c>
      <c r="T283" s="382">
        <v>44028</v>
      </c>
      <c r="U283" s="382">
        <v>44028</v>
      </c>
      <c r="V283" s="382">
        <v>44028</v>
      </c>
      <c r="W283" s="382">
        <v>44028</v>
      </c>
      <c r="X283" s="375" t="s">
        <v>1115</v>
      </c>
      <c r="Y283" s="416" t="s">
        <v>1116</v>
      </c>
      <c r="Z283" s="382">
        <v>44028</v>
      </c>
    </row>
    <row r="284" spans="1:26" ht="14.25">
      <c r="A284" s="58" t="s">
        <v>499</v>
      </c>
      <c r="B284" s="375">
        <v>1</v>
      </c>
      <c r="C284" s="375" t="s">
        <v>911</v>
      </c>
      <c r="D284" s="375" t="s">
        <v>1124</v>
      </c>
      <c r="E284" s="375" t="s">
        <v>540</v>
      </c>
      <c r="F284" s="375" t="s">
        <v>540</v>
      </c>
      <c r="G284" s="384"/>
      <c r="H284" s="375" t="s">
        <v>1110</v>
      </c>
      <c r="J284" s="378">
        <v>44007</v>
      </c>
      <c r="K284" s="379" t="s">
        <v>1054</v>
      </c>
      <c r="L284" s="375">
        <v>3</v>
      </c>
      <c r="M284" s="430">
        <v>44020</v>
      </c>
      <c r="N284" s="375" t="s">
        <v>1125</v>
      </c>
      <c r="O284" s="375" t="s">
        <v>1126</v>
      </c>
      <c r="P284" s="382">
        <v>44020</v>
      </c>
      <c r="Q284" s="406">
        <v>150</v>
      </c>
      <c r="R284" s="406">
        <f t="shared" si="10"/>
        <v>150</v>
      </c>
      <c r="S284" s="382">
        <v>44027</v>
      </c>
      <c r="T284" s="382">
        <v>44027</v>
      </c>
      <c r="U284" s="382">
        <v>44027</v>
      </c>
      <c r="V284" s="382">
        <v>44027</v>
      </c>
      <c r="W284" s="382">
        <v>44027</v>
      </c>
      <c r="X284" s="375" t="s">
        <v>1127</v>
      </c>
      <c r="Y284" s="375">
        <v>138772</v>
      </c>
      <c r="Z284" s="382">
        <v>44027</v>
      </c>
    </row>
    <row r="285" spans="1:26" ht="14.25">
      <c r="A285" s="58" t="s">
        <v>499</v>
      </c>
      <c r="B285" s="375">
        <v>2</v>
      </c>
      <c r="C285" s="375" t="s">
        <v>911</v>
      </c>
      <c r="D285" s="375" t="s">
        <v>1128</v>
      </c>
      <c r="E285" s="375" t="s">
        <v>540</v>
      </c>
      <c r="F285" s="375" t="s">
        <v>540</v>
      </c>
      <c r="H285" s="375" t="s">
        <v>1110</v>
      </c>
      <c r="J285" s="378">
        <v>44007</v>
      </c>
      <c r="K285" s="379" t="s">
        <v>1054</v>
      </c>
      <c r="L285" s="375">
        <v>3</v>
      </c>
      <c r="M285" s="375">
        <v>44020</v>
      </c>
      <c r="N285" s="375" t="s">
        <v>1125</v>
      </c>
      <c r="O285" s="375" t="s">
        <v>1126</v>
      </c>
      <c r="P285" s="382">
        <v>44020</v>
      </c>
      <c r="Q285" s="406">
        <v>50</v>
      </c>
      <c r="R285" s="406">
        <f t="shared" si="10"/>
        <v>100</v>
      </c>
      <c r="S285" s="382">
        <v>44027</v>
      </c>
      <c r="T285" s="382">
        <v>44027</v>
      </c>
      <c r="U285" s="382">
        <v>44027</v>
      </c>
      <c r="V285" s="382">
        <v>44027</v>
      </c>
      <c r="W285" s="382">
        <v>44027</v>
      </c>
      <c r="X285" s="375" t="s">
        <v>1127</v>
      </c>
      <c r="Y285" s="375">
        <v>138772</v>
      </c>
      <c r="Z285" s="382">
        <v>44027</v>
      </c>
    </row>
    <row r="286" spans="1:26" ht="14.25">
      <c r="A286" s="58" t="s">
        <v>499</v>
      </c>
      <c r="B286" s="375">
        <v>12</v>
      </c>
      <c r="C286" s="375" t="s">
        <v>911</v>
      </c>
      <c r="D286" s="375" t="s">
        <v>1129</v>
      </c>
      <c r="E286" s="375" t="s">
        <v>540</v>
      </c>
      <c r="F286" s="375" t="s">
        <v>540</v>
      </c>
      <c r="H286" s="375" t="s">
        <v>1110</v>
      </c>
      <c r="J286" s="378">
        <v>44007</v>
      </c>
      <c r="K286" s="379" t="s">
        <v>1054</v>
      </c>
      <c r="L286" s="375">
        <v>3</v>
      </c>
      <c r="M286" s="430">
        <v>44020</v>
      </c>
      <c r="N286" s="375" t="s">
        <v>1125</v>
      </c>
      <c r="O286" s="375" t="s">
        <v>1126</v>
      </c>
      <c r="P286" s="382">
        <v>44020</v>
      </c>
      <c r="Q286" s="406">
        <v>33</v>
      </c>
      <c r="R286" s="406">
        <f t="shared" si="10"/>
        <v>396</v>
      </c>
      <c r="S286" s="382">
        <v>44027</v>
      </c>
      <c r="T286" s="382">
        <v>44027</v>
      </c>
      <c r="U286" s="382">
        <v>44027</v>
      </c>
      <c r="V286" s="382">
        <v>44027</v>
      </c>
      <c r="W286" s="382">
        <v>44027</v>
      </c>
      <c r="X286" s="375" t="s">
        <v>1127</v>
      </c>
      <c r="Y286" s="375">
        <v>138772</v>
      </c>
      <c r="Z286" s="382">
        <v>44027</v>
      </c>
    </row>
    <row r="287" spans="1:26" ht="14.25">
      <c r="A287" s="58" t="s">
        <v>499</v>
      </c>
      <c r="B287" s="375">
        <v>34</v>
      </c>
      <c r="C287" s="375" t="s">
        <v>911</v>
      </c>
      <c r="D287" s="375" t="s">
        <v>1130</v>
      </c>
      <c r="E287" s="375" t="s">
        <v>540</v>
      </c>
      <c r="F287" s="375" t="s">
        <v>540</v>
      </c>
      <c r="H287" s="375" t="s">
        <v>1110</v>
      </c>
      <c r="J287" s="378">
        <v>44007</v>
      </c>
      <c r="K287" s="379" t="s">
        <v>1054</v>
      </c>
      <c r="L287" s="375">
        <v>3</v>
      </c>
      <c r="M287" s="430">
        <v>44020</v>
      </c>
      <c r="N287" s="375" t="s">
        <v>1125</v>
      </c>
      <c r="O287" s="375" t="s">
        <v>1126</v>
      </c>
      <c r="P287" s="382">
        <v>44020</v>
      </c>
      <c r="Q287" s="406">
        <v>4.5</v>
      </c>
      <c r="R287" s="406">
        <f t="shared" si="10"/>
        <v>153</v>
      </c>
      <c r="S287" s="382">
        <v>44027</v>
      </c>
      <c r="T287" s="382">
        <v>44027</v>
      </c>
      <c r="U287" s="382">
        <v>44027</v>
      </c>
      <c r="V287" s="382">
        <v>44027</v>
      </c>
      <c r="W287" s="382">
        <v>44027</v>
      </c>
      <c r="X287" s="375" t="s">
        <v>1127</v>
      </c>
      <c r="Y287" s="375">
        <v>138772</v>
      </c>
      <c r="Z287" s="382">
        <v>44027</v>
      </c>
    </row>
    <row r="288" spans="1:26" ht="14.25">
      <c r="A288" s="58" t="s">
        <v>499</v>
      </c>
      <c r="B288" s="375">
        <v>2</v>
      </c>
      <c r="C288" s="375" t="s">
        <v>911</v>
      </c>
      <c r="D288" s="375" t="s">
        <v>1131</v>
      </c>
      <c r="E288" s="375" t="s">
        <v>540</v>
      </c>
      <c r="F288" s="375" t="s">
        <v>540</v>
      </c>
      <c r="H288" s="375" t="s">
        <v>1110</v>
      </c>
      <c r="J288" s="378">
        <v>44007</v>
      </c>
      <c r="K288" s="379" t="s">
        <v>1054</v>
      </c>
      <c r="L288" s="375">
        <v>3</v>
      </c>
      <c r="M288" s="430">
        <v>44020</v>
      </c>
      <c r="N288" s="375" t="s">
        <v>1125</v>
      </c>
      <c r="O288" s="375" t="s">
        <v>1126</v>
      </c>
      <c r="P288" s="382">
        <v>44020</v>
      </c>
      <c r="Q288" s="406">
        <v>50</v>
      </c>
      <c r="R288" s="406">
        <f t="shared" si="10"/>
        <v>100</v>
      </c>
      <c r="S288" s="382">
        <v>44027</v>
      </c>
      <c r="T288" s="382">
        <v>44027</v>
      </c>
      <c r="U288" s="382">
        <v>44027</v>
      </c>
      <c r="V288" s="382">
        <v>44027</v>
      </c>
      <c r="W288" s="382">
        <v>44027</v>
      </c>
      <c r="X288" s="375" t="s">
        <v>1127</v>
      </c>
      <c r="Y288" s="375">
        <v>138772</v>
      </c>
      <c r="Z288" s="382">
        <v>44027</v>
      </c>
    </row>
    <row r="289" spans="1:26" ht="14.25">
      <c r="A289" s="58" t="s">
        <v>499</v>
      </c>
      <c r="B289" s="375">
        <v>2</v>
      </c>
      <c r="C289" s="375" t="s">
        <v>911</v>
      </c>
      <c r="D289" s="375" t="s">
        <v>1132</v>
      </c>
      <c r="E289" s="375" t="s">
        <v>540</v>
      </c>
      <c r="F289" s="375" t="s">
        <v>540</v>
      </c>
      <c r="H289" s="375" t="s">
        <v>1110</v>
      </c>
      <c r="J289" s="378">
        <v>44007</v>
      </c>
      <c r="K289" s="379" t="s">
        <v>1054</v>
      </c>
      <c r="L289" s="375">
        <v>3</v>
      </c>
      <c r="M289" s="430">
        <v>44020</v>
      </c>
      <c r="N289" s="375" t="s">
        <v>1125</v>
      </c>
      <c r="O289" s="375" t="s">
        <v>1126</v>
      </c>
      <c r="P289" s="382">
        <v>44020</v>
      </c>
      <c r="Q289" s="406">
        <v>30</v>
      </c>
      <c r="R289" s="406">
        <f t="shared" si="10"/>
        <v>60</v>
      </c>
      <c r="S289" s="382">
        <v>44027</v>
      </c>
      <c r="T289" s="382">
        <v>44027</v>
      </c>
      <c r="U289" s="382">
        <v>44027</v>
      </c>
      <c r="V289" s="382">
        <v>44027</v>
      </c>
      <c r="W289" s="382">
        <v>44027</v>
      </c>
      <c r="X289" s="375" t="s">
        <v>1127</v>
      </c>
      <c r="Y289" s="375">
        <v>138772</v>
      </c>
      <c r="Z289" s="382">
        <v>44027</v>
      </c>
    </row>
    <row r="290" spans="1:26" ht="14.25">
      <c r="A290" s="58" t="s">
        <v>499</v>
      </c>
      <c r="B290" s="375">
        <v>1</v>
      </c>
      <c r="C290" s="375" t="s">
        <v>1133</v>
      </c>
      <c r="D290" s="375" t="s">
        <v>1134</v>
      </c>
      <c r="E290" s="375" t="s">
        <v>540</v>
      </c>
      <c r="F290" s="375" t="s">
        <v>540</v>
      </c>
      <c r="H290" s="375" t="s">
        <v>1110</v>
      </c>
      <c r="J290" s="378">
        <v>44007</v>
      </c>
      <c r="K290" s="379" t="s">
        <v>1054</v>
      </c>
      <c r="L290" s="375">
        <v>3</v>
      </c>
      <c r="M290" s="430">
        <v>44020</v>
      </c>
      <c r="N290" s="375" t="s">
        <v>1125</v>
      </c>
      <c r="O290" s="375" t="s">
        <v>1126</v>
      </c>
      <c r="P290" s="382">
        <v>44020</v>
      </c>
      <c r="Q290" s="406">
        <v>390</v>
      </c>
      <c r="R290" s="406">
        <f t="shared" si="10"/>
        <v>390</v>
      </c>
      <c r="S290" s="382">
        <v>44027</v>
      </c>
      <c r="T290" s="382">
        <v>44027</v>
      </c>
      <c r="U290" s="382">
        <v>44027</v>
      </c>
      <c r="V290" s="382">
        <v>44027</v>
      </c>
      <c r="W290" s="382">
        <v>44027</v>
      </c>
      <c r="X290" s="375" t="s">
        <v>1127</v>
      </c>
      <c r="Y290" s="375">
        <v>138772</v>
      </c>
      <c r="Z290" s="382">
        <v>44027</v>
      </c>
    </row>
    <row r="291" spans="1:26" ht="14.25">
      <c r="A291" s="58" t="s">
        <v>499</v>
      </c>
      <c r="B291" s="375">
        <v>1</v>
      </c>
      <c r="C291" s="375" t="s">
        <v>1133</v>
      </c>
      <c r="D291" s="375" t="s">
        <v>1135</v>
      </c>
      <c r="E291" s="375" t="s">
        <v>540</v>
      </c>
      <c r="F291" s="375" t="s">
        <v>540</v>
      </c>
      <c r="G291" s="384"/>
      <c r="H291" s="433" t="s">
        <v>1110</v>
      </c>
      <c r="J291" s="378">
        <v>44007</v>
      </c>
      <c r="K291" s="379" t="s">
        <v>1054</v>
      </c>
      <c r="L291" s="375">
        <v>3</v>
      </c>
      <c r="M291" s="375">
        <v>44020</v>
      </c>
      <c r="N291" s="375" t="s">
        <v>1125</v>
      </c>
      <c r="O291" s="375" t="s">
        <v>1126</v>
      </c>
      <c r="P291" s="382">
        <v>44020</v>
      </c>
      <c r="Q291" s="406">
        <v>520</v>
      </c>
      <c r="R291" s="406">
        <f t="shared" si="10"/>
        <v>520</v>
      </c>
      <c r="S291" s="382">
        <v>44027</v>
      </c>
      <c r="T291" s="382">
        <v>44027</v>
      </c>
      <c r="U291" s="382">
        <v>44027</v>
      </c>
      <c r="V291" s="382">
        <v>44027</v>
      </c>
      <c r="W291" s="382">
        <v>44027</v>
      </c>
      <c r="X291" s="375" t="s">
        <v>1127</v>
      </c>
      <c r="Y291" s="375">
        <v>138772</v>
      </c>
      <c r="Z291" s="382">
        <v>44027</v>
      </c>
    </row>
    <row r="292" spans="1:26" ht="14.25">
      <c r="A292" s="58" t="s">
        <v>499</v>
      </c>
      <c r="B292" s="375">
        <v>1</v>
      </c>
      <c r="C292" s="375" t="s">
        <v>1136</v>
      </c>
      <c r="D292" s="375" t="s">
        <v>1137</v>
      </c>
      <c r="E292" s="375" t="s">
        <v>540</v>
      </c>
      <c r="F292" s="375" t="s">
        <v>540</v>
      </c>
      <c r="G292" s="384"/>
      <c r="H292" s="433" t="s">
        <v>1110</v>
      </c>
      <c r="J292" s="378">
        <v>44007</v>
      </c>
      <c r="K292" s="379" t="s">
        <v>1054</v>
      </c>
      <c r="L292" s="375">
        <v>3</v>
      </c>
      <c r="M292" s="375">
        <v>44020</v>
      </c>
      <c r="N292" s="375" t="s">
        <v>1125</v>
      </c>
      <c r="O292" s="375" t="s">
        <v>1126</v>
      </c>
      <c r="P292" s="382">
        <v>44020</v>
      </c>
      <c r="Q292" s="406">
        <v>105</v>
      </c>
      <c r="R292" s="406">
        <f t="shared" si="10"/>
        <v>105</v>
      </c>
      <c r="S292" s="382">
        <v>44027</v>
      </c>
      <c r="T292" s="382">
        <v>44027</v>
      </c>
      <c r="U292" s="382">
        <v>44027</v>
      </c>
      <c r="V292" s="382">
        <v>44027</v>
      </c>
      <c r="W292" s="382">
        <v>44027</v>
      </c>
      <c r="X292" s="375" t="s">
        <v>1127</v>
      </c>
      <c r="Y292" s="375">
        <v>138772</v>
      </c>
      <c r="Z292" s="382">
        <v>44027</v>
      </c>
    </row>
    <row r="293" spans="1:26" ht="14.25">
      <c r="A293" s="58" t="s">
        <v>499</v>
      </c>
      <c r="B293" s="375">
        <v>2</v>
      </c>
      <c r="C293" s="375" t="s">
        <v>1138</v>
      </c>
      <c r="D293" s="375" t="s">
        <v>1139</v>
      </c>
      <c r="E293" s="375" t="s">
        <v>540</v>
      </c>
      <c r="F293" s="375" t="s">
        <v>540</v>
      </c>
      <c r="G293" s="384"/>
      <c r="H293" s="433" t="s">
        <v>1110</v>
      </c>
      <c r="J293" s="378">
        <v>44007</v>
      </c>
      <c r="K293" s="379" t="s">
        <v>1054</v>
      </c>
      <c r="L293" s="375">
        <v>3</v>
      </c>
      <c r="M293" s="375">
        <v>44020</v>
      </c>
      <c r="N293" s="375" t="s">
        <v>1125</v>
      </c>
      <c r="O293" s="375" t="s">
        <v>1126</v>
      </c>
      <c r="P293" s="382">
        <v>44020</v>
      </c>
      <c r="Q293" s="406">
        <v>200</v>
      </c>
      <c r="R293" s="406">
        <f t="shared" si="10"/>
        <v>400</v>
      </c>
      <c r="S293" s="382">
        <v>44027</v>
      </c>
      <c r="T293" s="382">
        <v>44027</v>
      </c>
      <c r="U293" s="382">
        <v>44027</v>
      </c>
      <c r="V293" s="382">
        <v>44027</v>
      </c>
      <c r="W293" s="382">
        <v>44027</v>
      </c>
      <c r="X293" s="375" t="s">
        <v>1127</v>
      </c>
      <c r="Y293" s="375">
        <v>138772</v>
      </c>
      <c r="Z293" s="382">
        <v>44027</v>
      </c>
    </row>
    <row r="294" spans="1:26" ht="14.25">
      <c r="A294" s="58" t="s">
        <v>499</v>
      </c>
      <c r="B294" s="375">
        <v>1</v>
      </c>
      <c r="C294" s="375" t="s">
        <v>131</v>
      </c>
      <c r="D294" s="375" t="s">
        <v>1140</v>
      </c>
      <c r="E294" s="375" t="s">
        <v>540</v>
      </c>
      <c r="F294" s="375" t="s">
        <v>540</v>
      </c>
      <c r="G294" s="384"/>
      <c r="H294" s="375" t="s">
        <v>1110</v>
      </c>
      <c r="J294" s="378">
        <v>44007</v>
      </c>
      <c r="K294" s="379" t="s">
        <v>1054</v>
      </c>
      <c r="L294" s="375">
        <v>3</v>
      </c>
      <c r="M294" s="375">
        <v>44020</v>
      </c>
      <c r="N294" s="375" t="s">
        <v>1125</v>
      </c>
      <c r="O294" s="375" t="s">
        <v>1126</v>
      </c>
      <c r="P294" s="382">
        <v>44020</v>
      </c>
      <c r="Q294" s="406">
        <v>1350</v>
      </c>
      <c r="R294" s="406">
        <f t="shared" si="10"/>
        <v>1350</v>
      </c>
      <c r="S294" s="382">
        <v>44027</v>
      </c>
      <c r="T294" s="382">
        <v>44027</v>
      </c>
      <c r="U294" s="382">
        <v>44027</v>
      </c>
      <c r="V294" s="382">
        <v>44027</v>
      </c>
      <c r="W294" s="382">
        <v>44027</v>
      </c>
      <c r="X294" s="375" t="s">
        <v>1127</v>
      </c>
      <c r="Y294" s="375">
        <v>138772</v>
      </c>
      <c r="Z294" s="382">
        <v>44027</v>
      </c>
    </row>
    <row r="295" spans="1:26" ht="14.25">
      <c r="A295" s="388" t="s">
        <v>497</v>
      </c>
      <c r="B295" s="375">
        <v>35</v>
      </c>
      <c r="C295" s="375" t="s">
        <v>538</v>
      </c>
      <c r="D295" s="375" t="s">
        <v>577</v>
      </c>
      <c r="E295" s="375" t="s">
        <v>540</v>
      </c>
      <c r="F295" s="375" t="s">
        <v>540</v>
      </c>
      <c r="G295" s="384"/>
      <c r="H295" s="375" t="s">
        <v>1141</v>
      </c>
      <c r="J295" s="378">
        <v>44020</v>
      </c>
      <c r="K295" s="379" t="s">
        <v>1142</v>
      </c>
      <c r="L295" s="375">
        <v>3</v>
      </c>
      <c r="M295" s="382">
        <v>44020</v>
      </c>
      <c r="N295" s="375" t="s">
        <v>575</v>
      </c>
      <c r="O295" s="375" t="s">
        <v>1143</v>
      </c>
      <c r="P295" s="382">
        <v>44020</v>
      </c>
      <c r="Q295" s="406">
        <v>300</v>
      </c>
      <c r="R295" s="406">
        <f t="shared" si="10"/>
        <v>10500</v>
      </c>
    </row>
    <row r="296" spans="1:26" ht="14.25">
      <c r="A296" s="44" t="s">
        <v>504</v>
      </c>
      <c r="B296" s="375">
        <v>2</v>
      </c>
      <c r="C296" s="375" t="s">
        <v>178</v>
      </c>
      <c r="D296" s="375" t="s">
        <v>1144</v>
      </c>
      <c r="E296" s="382">
        <v>44011</v>
      </c>
      <c r="F296" s="382">
        <v>44015</v>
      </c>
      <c r="G296" s="387">
        <v>54000</v>
      </c>
      <c r="H296" s="375" t="s">
        <v>1145</v>
      </c>
      <c r="J296" s="382">
        <v>44011</v>
      </c>
      <c r="K296" s="379" t="s">
        <v>1146</v>
      </c>
      <c r="L296" s="375">
        <v>4</v>
      </c>
      <c r="M296" s="382">
        <v>44021</v>
      </c>
      <c r="N296" s="375" t="s">
        <v>723</v>
      </c>
      <c r="O296" s="375" t="s">
        <v>1147</v>
      </c>
      <c r="P296" s="382">
        <v>44021</v>
      </c>
      <c r="Q296" s="406">
        <v>24990</v>
      </c>
      <c r="R296" s="406">
        <f t="shared" si="10"/>
        <v>49980</v>
      </c>
      <c r="S296" s="382">
        <v>44027</v>
      </c>
      <c r="T296" s="382">
        <v>44040</v>
      </c>
      <c r="U296" s="382">
        <v>44040</v>
      </c>
      <c r="V296" s="382">
        <v>44040</v>
      </c>
      <c r="W296" s="382">
        <v>44040</v>
      </c>
      <c r="X296" s="375" t="s">
        <v>1148</v>
      </c>
      <c r="Y296" s="386">
        <v>263064</v>
      </c>
      <c r="Z296" s="382">
        <v>44040</v>
      </c>
    </row>
    <row r="297" spans="1:26" ht="14.25">
      <c r="A297" s="405" t="s">
        <v>505</v>
      </c>
      <c r="B297" s="375">
        <v>1</v>
      </c>
      <c r="C297" s="375" t="s">
        <v>178</v>
      </c>
      <c r="D297" s="375" t="s">
        <v>1149</v>
      </c>
      <c r="E297" s="382">
        <v>44015</v>
      </c>
      <c r="F297" s="382">
        <v>44020</v>
      </c>
      <c r="G297" s="387"/>
      <c r="H297" s="375" t="s">
        <v>1150</v>
      </c>
      <c r="J297" s="382">
        <v>44014</v>
      </c>
      <c r="K297" s="379" t="s">
        <v>1151</v>
      </c>
      <c r="L297" s="375">
        <v>4</v>
      </c>
      <c r="M297" s="382">
        <v>44021</v>
      </c>
      <c r="N297" s="375" t="s">
        <v>1152</v>
      </c>
      <c r="O297" s="375" t="s">
        <v>1153</v>
      </c>
      <c r="P297" s="382">
        <v>44021</v>
      </c>
      <c r="Q297" s="406">
        <v>82100</v>
      </c>
      <c r="R297" s="406">
        <f t="shared" si="10"/>
        <v>82100</v>
      </c>
    </row>
    <row r="298" spans="1:26" ht="14.25">
      <c r="A298" s="405" t="s">
        <v>505</v>
      </c>
      <c r="B298" s="375">
        <v>2</v>
      </c>
      <c r="C298" s="375" t="s">
        <v>178</v>
      </c>
      <c r="D298" s="375" t="s">
        <v>1154</v>
      </c>
      <c r="E298" s="382">
        <v>44015</v>
      </c>
      <c r="F298" s="382">
        <v>44020</v>
      </c>
      <c r="G298" s="387"/>
      <c r="H298" s="375" t="s">
        <v>1150</v>
      </c>
      <c r="J298" s="382">
        <v>44014</v>
      </c>
      <c r="K298" s="379" t="s">
        <v>1151</v>
      </c>
      <c r="L298" s="375">
        <v>4</v>
      </c>
      <c r="M298" s="382">
        <v>44021</v>
      </c>
      <c r="N298" s="375" t="s">
        <v>1152</v>
      </c>
      <c r="O298" s="375" t="s">
        <v>1153</v>
      </c>
      <c r="P298" s="382">
        <v>44021</v>
      </c>
      <c r="Q298" s="406">
        <v>25265</v>
      </c>
      <c r="R298" s="406">
        <f t="shared" si="10"/>
        <v>50530</v>
      </c>
    </row>
    <row r="299" spans="1:26" ht="14.25">
      <c r="A299" s="44" t="s">
        <v>505</v>
      </c>
      <c r="B299" s="375">
        <v>2</v>
      </c>
      <c r="C299" s="375" t="s">
        <v>178</v>
      </c>
      <c r="D299" s="375" t="s">
        <v>1155</v>
      </c>
      <c r="E299" s="382">
        <v>44011</v>
      </c>
      <c r="F299" s="382">
        <v>44014</v>
      </c>
      <c r="G299" s="387">
        <v>100000</v>
      </c>
      <c r="H299" s="375" t="s">
        <v>1145</v>
      </c>
      <c r="J299" s="382">
        <v>44011</v>
      </c>
      <c r="K299" s="379" t="s">
        <v>1083</v>
      </c>
      <c r="L299" s="375">
        <v>3</v>
      </c>
      <c r="M299" s="382">
        <v>44021</v>
      </c>
      <c r="N299" s="375" t="s">
        <v>1156</v>
      </c>
      <c r="O299" s="375" t="s">
        <v>1157</v>
      </c>
      <c r="P299" s="382">
        <v>44021</v>
      </c>
      <c r="Q299" s="406">
        <v>44990</v>
      </c>
      <c r="R299" s="406">
        <f t="shared" si="10"/>
        <v>89980</v>
      </c>
      <c r="S299" s="382">
        <v>44039</v>
      </c>
      <c r="T299" s="382">
        <v>44069</v>
      </c>
      <c r="U299" s="382">
        <v>44069</v>
      </c>
      <c r="V299" s="382">
        <v>44069</v>
      </c>
      <c r="W299" s="382">
        <v>44069</v>
      </c>
      <c r="X299" s="375" t="s">
        <v>1158</v>
      </c>
      <c r="Y299" s="375" t="s">
        <v>1159</v>
      </c>
      <c r="Z299" s="375" t="s">
        <v>1160</v>
      </c>
    </row>
    <row r="300" spans="1:26" ht="14.25">
      <c r="A300" s="388" t="s">
        <v>503</v>
      </c>
      <c r="B300" s="375">
        <v>1</v>
      </c>
      <c r="C300" s="375" t="s">
        <v>393</v>
      </c>
      <c r="D300" s="375" t="s">
        <v>1161</v>
      </c>
      <c r="E300" s="375" t="s">
        <v>540</v>
      </c>
      <c r="F300" s="375" t="s">
        <v>540</v>
      </c>
      <c r="G300" s="387">
        <v>5000</v>
      </c>
      <c r="H300" s="375" t="s">
        <v>1162</v>
      </c>
      <c r="J300" s="382">
        <v>44025</v>
      </c>
      <c r="K300" s="379" t="s">
        <v>1146</v>
      </c>
      <c r="L300" s="375">
        <v>1</v>
      </c>
      <c r="M300" s="382">
        <v>44025</v>
      </c>
      <c r="N300" s="375" t="s">
        <v>1163</v>
      </c>
      <c r="O300" s="375" t="s">
        <v>1164</v>
      </c>
      <c r="P300" s="382">
        <v>44025</v>
      </c>
      <c r="Q300" s="406">
        <v>5000</v>
      </c>
      <c r="R300" s="406">
        <f t="shared" si="10"/>
        <v>5000</v>
      </c>
    </row>
    <row r="301" spans="1:26" ht="14.25">
      <c r="A301" s="67" t="s">
        <v>502</v>
      </c>
      <c r="B301" s="375">
        <v>1</v>
      </c>
      <c r="C301" s="375" t="s">
        <v>393</v>
      </c>
      <c r="D301" s="375" t="s">
        <v>1165</v>
      </c>
      <c r="E301" s="375" t="s">
        <v>540</v>
      </c>
      <c r="F301" s="375" t="s">
        <v>540</v>
      </c>
      <c r="G301" s="384"/>
      <c r="H301" s="375" t="s">
        <v>1166</v>
      </c>
      <c r="J301" s="382">
        <v>44025</v>
      </c>
      <c r="K301" s="379" t="s">
        <v>1112</v>
      </c>
      <c r="L301" s="375">
        <v>3</v>
      </c>
      <c r="M301" s="382">
        <v>44025</v>
      </c>
      <c r="N301" s="375" t="s">
        <v>1167</v>
      </c>
      <c r="O301" s="375" t="s">
        <v>1168</v>
      </c>
      <c r="P301" s="382">
        <v>44025</v>
      </c>
      <c r="Q301" s="406">
        <v>23750</v>
      </c>
      <c r="R301" s="406">
        <f t="shared" si="10"/>
        <v>23750</v>
      </c>
    </row>
    <row r="302" spans="1:26" ht="14.25">
      <c r="A302" s="374" t="s">
        <v>34</v>
      </c>
      <c r="B302" s="375">
        <v>1</v>
      </c>
      <c r="C302" s="375" t="s">
        <v>178</v>
      </c>
      <c r="D302" s="375" t="s">
        <v>1169</v>
      </c>
      <c r="E302" s="375" t="s">
        <v>540</v>
      </c>
      <c r="F302" s="375" t="s">
        <v>540</v>
      </c>
      <c r="H302" s="375" t="s">
        <v>1170</v>
      </c>
      <c r="J302" s="378">
        <v>44022</v>
      </c>
      <c r="K302" s="379" t="s">
        <v>1171</v>
      </c>
      <c r="L302" s="375">
        <v>3</v>
      </c>
      <c r="M302" s="378">
        <v>44025</v>
      </c>
      <c r="N302" s="375" t="s">
        <v>563</v>
      </c>
      <c r="O302" s="375" t="s">
        <v>1172</v>
      </c>
      <c r="P302" s="382">
        <v>44025</v>
      </c>
      <c r="Q302" s="406">
        <v>8000</v>
      </c>
      <c r="R302" s="406">
        <f t="shared" si="10"/>
        <v>8000</v>
      </c>
      <c r="S302" s="382">
        <v>44027</v>
      </c>
      <c r="T302" s="382">
        <v>44032</v>
      </c>
      <c r="U302" s="382">
        <v>44032</v>
      </c>
      <c r="V302" s="382">
        <v>44032</v>
      </c>
      <c r="W302" s="382">
        <v>44032</v>
      </c>
      <c r="X302" s="375" t="s">
        <v>1173</v>
      </c>
      <c r="Y302" s="375">
        <v>41762</v>
      </c>
      <c r="Z302" s="382">
        <v>44032</v>
      </c>
    </row>
    <row r="303" spans="1:26" ht="14.25">
      <c r="A303" s="67" t="s">
        <v>1443</v>
      </c>
      <c r="B303" s="375">
        <v>1</v>
      </c>
      <c r="C303" s="375" t="s">
        <v>178</v>
      </c>
      <c r="D303" s="375" t="s">
        <v>1174</v>
      </c>
      <c r="E303" s="375" t="s">
        <v>540</v>
      </c>
      <c r="F303" s="375" t="s">
        <v>540</v>
      </c>
      <c r="G303" s="432"/>
      <c r="H303" s="375" t="s">
        <v>1175</v>
      </c>
      <c r="J303" s="382">
        <v>44020</v>
      </c>
      <c r="K303" s="379" t="s">
        <v>1176</v>
      </c>
      <c r="L303" s="375">
        <v>3</v>
      </c>
      <c r="M303" s="382">
        <v>44025</v>
      </c>
      <c r="N303" s="375" t="s">
        <v>1177</v>
      </c>
      <c r="O303" s="375" t="s">
        <v>1178</v>
      </c>
      <c r="P303" s="382">
        <v>44025</v>
      </c>
      <c r="Q303" s="406">
        <v>6195</v>
      </c>
      <c r="R303" s="406">
        <f t="shared" si="10"/>
        <v>6195</v>
      </c>
      <c r="S303" s="382">
        <v>44046</v>
      </c>
      <c r="T303" s="382">
        <v>44048</v>
      </c>
      <c r="U303" s="382">
        <v>44048</v>
      </c>
      <c r="V303" s="382">
        <v>44048</v>
      </c>
      <c r="W303" s="382">
        <v>44048</v>
      </c>
      <c r="X303" s="375" t="s">
        <v>1179</v>
      </c>
      <c r="Y303" s="375">
        <v>20240</v>
      </c>
      <c r="Z303" s="382">
        <v>44048</v>
      </c>
    </row>
    <row r="304" spans="1:26" ht="14.25">
      <c r="A304" s="67" t="s">
        <v>502</v>
      </c>
      <c r="B304" s="375">
        <v>1</v>
      </c>
      <c r="C304" s="375" t="s">
        <v>393</v>
      </c>
      <c r="D304" s="375" t="s">
        <v>568</v>
      </c>
      <c r="E304" s="375" t="s">
        <v>540</v>
      </c>
      <c r="F304" s="375" t="s">
        <v>540</v>
      </c>
      <c r="G304" s="384"/>
      <c r="H304" s="375" t="s">
        <v>1180</v>
      </c>
      <c r="J304" s="382">
        <v>44025</v>
      </c>
      <c r="K304" s="379" t="s">
        <v>1114</v>
      </c>
      <c r="L304" s="375">
        <v>3</v>
      </c>
      <c r="M304" s="382">
        <v>44026</v>
      </c>
      <c r="N304" s="375" t="s">
        <v>955</v>
      </c>
      <c r="O304" s="375" t="s">
        <v>1181</v>
      </c>
      <c r="P304" s="382">
        <v>44026</v>
      </c>
      <c r="Q304" s="406">
        <v>7550</v>
      </c>
      <c r="R304" s="406">
        <v>7550</v>
      </c>
      <c r="S304" s="382">
        <v>44034</v>
      </c>
      <c r="T304" s="382">
        <v>44034</v>
      </c>
      <c r="U304" s="382">
        <v>44034</v>
      </c>
      <c r="V304" s="382">
        <v>44034</v>
      </c>
      <c r="W304" s="382">
        <v>44034</v>
      </c>
      <c r="X304" s="375" t="s">
        <v>1182</v>
      </c>
      <c r="Y304" s="434" t="s">
        <v>1183</v>
      </c>
      <c r="Z304" s="382">
        <v>44034</v>
      </c>
    </row>
    <row r="305" spans="1:26" ht="14.25">
      <c r="A305" s="58" t="s">
        <v>499</v>
      </c>
      <c r="B305" s="375">
        <v>1</v>
      </c>
      <c r="C305" s="375" t="s">
        <v>148</v>
      </c>
      <c r="D305" s="435" t="s">
        <v>1184</v>
      </c>
      <c r="E305" s="436"/>
      <c r="F305" s="436"/>
      <c r="G305" s="432"/>
      <c r="H305" s="375" t="s">
        <v>1185</v>
      </c>
      <c r="J305" s="382">
        <v>44018</v>
      </c>
      <c r="K305" s="379" t="s">
        <v>1186</v>
      </c>
      <c r="L305" s="375">
        <v>3</v>
      </c>
      <c r="M305" s="382">
        <v>44028</v>
      </c>
      <c r="N305" s="375" t="s">
        <v>1032</v>
      </c>
      <c r="O305" s="375" t="s">
        <v>1187</v>
      </c>
      <c r="P305" s="382">
        <v>44028</v>
      </c>
      <c r="Q305" s="406">
        <v>884.45</v>
      </c>
      <c r="R305" s="406">
        <f t="shared" ref="R305:R312" si="11">B305*Q305</f>
        <v>884.45</v>
      </c>
      <c r="S305" s="382">
        <v>44029</v>
      </c>
      <c r="T305" s="382">
        <v>44034</v>
      </c>
      <c r="U305" s="382">
        <v>44034</v>
      </c>
      <c r="V305" s="382">
        <v>44034</v>
      </c>
      <c r="W305" s="382">
        <v>44034</v>
      </c>
      <c r="X305" s="375" t="s">
        <v>1188</v>
      </c>
      <c r="Y305" s="385" t="s">
        <v>31</v>
      </c>
      <c r="Z305" s="385" t="s">
        <v>31</v>
      </c>
    </row>
    <row r="306" spans="1:26" ht="14.25">
      <c r="A306" s="58" t="s">
        <v>499</v>
      </c>
      <c r="B306" s="375">
        <v>1</v>
      </c>
      <c r="C306" s="375" t="s">
        <v>148</v>
      </c>
      <c r="D306" s="435" t="s">
        <v>1189</v>
      </c>
      <c r="E306" s="436"/>
      <c r="F306" s="436"/>
      <c r="G306" s="432"/>
      <c r="H306" s="375" t="s">
        <v>1185</v>
      </c>
      <c r="J306" s="382">
        <v>44018</v>
      </c>
      <c r="K306" s="379" t="s">
        <v>1186</v>
      </c>
      <c r="L306" s="375">
        <v>3</v>
      </c>
      <c r="M306" s="382">
        <v>44028</v>
      </c>
      <c r="N306" s="375" t="s">
        <v>1032</v>
      </c>
      <c r="O306" s="375" t="s">
        <v>1187</v>
      </c>
      <c r="P306" s="382">
        <v>44028</v>
      </c>
      <c r="Q306" s="406">
        <v>695.4</v>
      </c>
      <c r="R306" s="406">
        <f t="shared" si="11"/>
        <v>695.4</v>
      </c>
      <c r="S306" s="382">
        <v>44029</v>
      </c>
      <c r="T306" s="382">
        <v>44034</v>
      </c>
      <c r="U306" s="382">
        <v>44034</v>
      </c>
      <c r="V306" s="382">
        <v>44034</v>
      </c>
      <c r="W306" s="382">
        <v>44034</v>
      </c>
      <c r="X306" s="375" t="s">
        <v>1188</v>
      </c>
      <c r="Y306" s="385" t="s">
        <v>31</v>
      </c>
      <c r="Z306" s="385" t="s">
        <v>31</v>
      </c>
    </row>
    <row r="307" spans="1:26" ht="14.25">
      <c r="A307" s="58" t="s">
        <v>499</v>
      </c>
      <c r="B307" s="375">
        <v>1</v>
      </c>
      <c r="C307" s="375" t="s">
        <v>148</v>
      </c>
      <c r="D307" s="435" t="s">
        <v>1190</v>
      </c>
      <c r="E307" s="436"/>
      <c r="F307" s="436"/>
      <c r="G307" s="432"/>
      <c r="H307" s="375" t="s">
        <v>1185</v>
      </c>
      <c r="J307" s="382">
        <v>44018</v>
      </c>
      <c r="K307" s="379" t="s">
        <v>1186</v>
      </c>
      <c r="L307" s="375">
        <v>3</v>
      </c>
      <c r="M307" s="382">
        <v>44028</v>
      </c>
      <c r="N307" s="375" t="s">
        <v>1032</v>
      </c>
      <c r="O307" s="375" t="s">
        <v>1187</v>
      </c>
      <c r="P307" s="382">
        <v>44028</v>
      </c>
      <c r="Q307" s="406">
        <v>1970.85</v>
      </c>
      <c r="R307" s="406">
        <f t="shared" si="11"/>
        <v>1970.85</v>
      </c>
      <c r="S307" s="382">
        <v>44029</v>
      </c>
      <c r="T307" s="382">
        <v>44034</v>
      </c>
      <c r="U307" s="382">
        <v>44034</v>
      </c>
      <c r="V307" s="382">
        <v>44034</v>
      </c>
      <c r="W307" s="382">
        <v>44034</v>
      </c>
      <c r="X307" s="375" t="s">
        <v>1188</v>
      </c>
      <c r="Y307" s="385" t="s">
        <v>31</v>
      </c>
      <c r="Z307" s="385" t="s">
        <v>31</v>
      </c>
    </row>
    <row r="308" spans="1:26" ht="14.25">
      <c r="A308" s="58" t="s">
        <v>499</v>
      </c>
      <c r="B308" s="375">
        <v>1</v>
      </c>
      <c r="C308" s="375" t="s">
        <v>148</v>
      </c>
      <c r="D308" s="435" t="s">
        <v>1191</v>
      </c>
      <c r="E308" s="436"/>
      <c r="F308" s="436"/>
      <c r="G308" s="432"/>
      <c r="H308" s="375" t="s">
        <v>1185</v>
      </c>
      <c r="J308" s="382">
        <v>44018</v>
      </c>
      <c r="K308" s="379" t="s">
        <v>1186</v>
      </c>
      <c r="L308" s="375">
        <v>3</v>
      </c>
      <c r="M308" s="382">
        <v>44028</v>
      </c>
      <c r="N308" s="375" t="s">
        <v>1032</v>
      </c>
      <c r="O308" s="375" t="s">
        <v>1187</v>
      </c>
      <c r="P308" s="382">
        <v>44028</v>
      </c>
      <c r="Q308" s="406">
        <v>2429.3000000000002</v>
      </c>
      <c r="R308" s="406">
        <f t="shared" si="11"/>
        <v>2429.3000000000002</v>
      </c>
      <c r="S308" s="382">
        <v>44029</v>
      </c>
      <c r="T308" s="382">
        <v>44034</v>
      </c>
      <c r="U308" s="382">
        <v>44034</v>
      </c>
      <c r="V308" s="382">
        <v>44034</v>
      </c>
      <c r="W308" s="382">
        <v>44034</v>
      </c>
      <c r="X308" s="375" t="s">
        <v>1188</v>
      </c>
      <c r="Y308" s="385" t="s">
        <v>31</v>
      </c>
      <c r="Z308" s="385" t="s">
        <v>31</v>
      </c>
    </row>
    <row r="309" spans="1:26" ht="14.25">
      <c r="A309" s="58" t="s">
        <v>499</v>
      </c>
      <c r="B309" s="375">
        <v>1</v>
      </c>
      <c r="C309" s="375" t="s">
        <v>148</v>
      </c>
      <c r="D309" s="435" t="s">
        <v>1192</v>
      </c>
      <c r="E309" s="436"/>
      <c r="F309" s="436"/>
      <c r="G309" s="432"/>
      <c r="H309" s="375" t="s">
        <v>1185</v>
      </c>
      <c r="J309" s="382">
        <v>44018</v>
      </c>
      <c r="K309" s="379" t="s">
        <v>1186</v>
      </c>
      <c r="L309" s="375">
        <v>3</v>
      </c>
      <c r="M309" s="382">
        <v>44028</v>
      </c>
      <c r="N309" s="375" t="s">
        <v>1032</v>
      </c>
      <c r="O309" s="375" t="s">
        <v>1187</v>
      </c>
      <c r="P309" s="382">
        <v>44028</v>
      </c>
      <c r="Q309" s="406">
        <v>746.75</v>
      </c>
      <c r="R309" s="406">
        <f t="shared" si="11"/>
        <v>746.75</v>
      </c>
      <c r="S309" s="382">
        <v>44029</v>
      </c>
      <c r="T309" s="382">
        <v>44034</v>
      </c>
      <c r="U309" s="382">
        <v>44034</v>
      </c>
      <c r="V309" s="382">
        <v>44034</v>
      </c>
      <c r="W309" s="382">
        <v>44034</v>
      </c>
      <c r="X309" s="375" t="s">
        <v>1188</v>
      </c>
      <c r="Y309" s="385" t="s">
        <v>31</v>
      </c>
      <c r="Z309" s="385" t="s">
        <v>31</v>
      </c>
    </row>
    <row r="310" spans="1:26" ht="14.25">
      <c r="A310" s="58" t="s">
        <v>499</v>
      </c>
      <c r="B310" s="375">
        <v>1</v>
      </c>
      <c r="C310" s="375" t="s">
        <v>148</v>
      </c>
      <c r="D310" s="435" t="s">
        <v>1193</v>
      </c>
      <c r="E310" s="436"/>
      <c r="F310" s="436"/>
      <c r="G310" s="432"/>
      <c r="H310" s="375" t="s">
        <v>1185</v>
      </c>
      <c r="J310" s="382">
        <v>44018</v>
      </c>
      <c r="K310" s="379" t="s">
        <v>1186</v>
      </c>
      <c r="L310" s="375">
        <v>3</v>
      </c>
      <c r="M310" s="382">
        <v>44028</v>
      </c>
      <c r="N310" s="375" t="s">
        <v>1032</v>
      </c>
      <c r="O310" s="375" t="s">
        <v>1187</v>
      </c>
      <c r="P310" s="382">
        <v>44028</v>
      </c>
      <c r="Q310" s="406">
        <v>1111.25</v>
      </c>
      <c r="R310" s="406">
        <f t="shared" si="11"/>
        <v>1111.25</v>
      </c>
      <c r="S310" s="382">
        <v>44029</v>
      </c>
      <c r="T310" s="382">
        <v>44034</v>
      </c>
      <c r="U310" s="382">
        <v>44034</v>
      </c>
      <c r="V310" s="382">
        <v>44034</v>
      </c>
      <c r="W310" s="382">
        <v>44034</v>
      </c>
      <c r="X310" s="375" t="s">
        <v>1188</v>
      </c>
      <c r="Y310" s="385" t="s">
        <v>31</v>
      </c>
      <c r="Z310" s="385" t="s">
        <v>31</v>
      </c>
    </row>
    <row r="311" spans="1:26" ht="14.25">
      <c r="A311" s="58" t="s">
        <v>499</v>
      </c>
      <c r="B311" s="375">
        <v>1</v>
      </c>
      <c r="C311" s="375" t="s">
        <v>148</v>
      </c>
      <c r="D311" s="435" t="s">
        <v>1194</v>
      </c>
      <c r="E311" s="436"/>
      <c r="F311" s="436"/>
      <c r="G311" s="432"/>
      <c r="H311" s="375" t="s">
        <v>1185</v>
      </c>
      <c r="J311" s="382">
        <v>44018</v>
      </c>
      <c r="K311" s="379" t="s">
        <v>1186</v>
      </c>
      <c r="L311" s="375">
        <v>3</v>
      </c>
      <c r="M311" s="382">
        <v>44028</v>
      </c>
      <c r="N311" s="375" t="s">
        <v>1032</v>
      </c>
      <c r="O311" s="375" t="s">
        <v>1187</v>
      </c>
      <c r="P311" s="382">
        <v>44028</v>
      </c>
      <c r="Q311" s="406">
        <v>2012</v>
      </c>
      <c r="R311" s="406">
        <f t="shared" si="11"/>
        <v>2012</v>
      </c>
      <c r="S311" s="382">
        <v>44029</v>
      </c>
      <c r="T311" s="382">
        <v>44034</v>
      </c>
      <c r="U311" s="382">
        <v>44034</v>
      </c>
      <c r="V311" s="382">
        <v>44034</v>
      </c>
      <c r="W311" s="382">
        <v>44034</v>
      </c>
      <c r="X311" s="375" t="s">
        <v>1188</v>
      </c>
      <c r="Y311" s="385" t="s">
        <v>31</v>
      </c>
      <c r="Z311" s="385" t="s">
        <v>31</v>
      </c>
    </row>
    <row r="312" spans="1:26" ht="14.25">
      <c r="A312" s="58" t="s">
        <v>499</v>
      </c>
      <c r="B312" s="423">
        <v>1</v>
      </c>
      <c r="C312" s="375" t="s">
        <v>234</v>
      </c>
      <c r="D312" s="435" t="s">
        <v>1195</v>
      </c>
      <c r="E312" s="436"/>
      <c r="F312" s="436"/>
      <c r="G312" s="432"/>
      <c r="H312" s="375" t="s">
        <v>1185</v>
      </c>
      <c r="J312" s="382">
        <v>44018</v>
      </c>
      <c r="K312" s="379" t="s">
        <v>1186</v>
      </c>
      <c r="L312" s="375">
        <v>3</v>
      </c>
      <c r="M312" s="382">
        <v>44028</v>
      </c>
      <c r="N312" s="375" t="s">
        <v>1032</v>
      </c>
      <c r="O312" s="375" t="s">
        <v>1187</v>
      </c>
      <c r="P312" s="382">
        <v>44028</v>
      </c>
      <c r="Q312" s="406">
        <v>650</v>
      </c>
      <c r="R312" s="406">
        <f t="shared" si="11"/>
        <v>650</v>
      </c>
      <c r="S312" s="382">
        <v>44029</v>
      </c>
      <c r="T312" s="382">
        <v>44034</v>
      </c>
      <c r="U312" s="382">
        <v>44034</v>
      </c>
      <c r="V312" s="382">
        <v>44034</v>
      </c>
      <c r="W312" s="382">
        <v>44034</v>
      </c>
      <c r="X312" s="375" t="s">
        <v>1188</v>
      </c>
      <c r="Y312" s="385" t="s">
        <v>31</v>
      </c>
      <c r="Z312" s="385" t="s">
        <v>31</v>
      </c>
    </row>
    <row r="313" spans="1:26" ht="14.25">
      <c r="A313" s="58" t="s">
        <v>499</v>
      </c>
      <c r="B313" s="437">
        <v>43834</v>
      </c>
      <c r="C313" s="375" t="s">
        <v>930</v>
      </c>
      <c r="D313" s="435" t="s">
        <v>1196</v>
      </c>
      <c r="E313" s="436"/>
      <c r="F313" s="436"/>
      <c r="G313" s="432"/>
      <c r="H313" s="375" t="s">
        <v>1185</v>
      </c>
      <c r="J313" s="382">
        <v>44018</v>
      </c>
      <c r="K313" s="379" t="s">
        <v>1186</v>
      </c>
      <c r="L313" s="375">
        <v>3</v>
      </c>
      <c r="M313" s="382">
        <v>44028</v>
      </c>
      <c r="N313" s="375" t="s">
        <v>1032</v>
      </c>
      <c r="O313" s="375" t="s">
        <v>1187</v>
      </c>
      <c r="P313" s="382">
        <v>44028</v>
      </c>
      <c r="Q313" s="406">
        <v>100</v>
      </c>
      <c r="R313" s="406">
        <v>100</v>
      </c>
      <c r="S313" s="382">
        <v>44029</v>
      </c>
      <c r="T313" s="382">
        <v>44034</v>
      </c>
      <c r="U313" s="382">
        <v>44034</v>
      </c>
      <c r="V313" s="382">
        <v>44034</v>
      </c>
      <c r="W313" s="382">
        <v>44034</v>
      </c>
      <c r="X313" s="375" t="s">
        <v>1188</v>
      </c>
      <c r="Y313" s="385" t="s">
        <v>31</v>
      </c>
      <c r="Z313" s="385" t="s">
        <v>31</v>
      </c>
    </row>
    <row r="314" spans="1:26" ht="14.25">
      <c r="A314" s="58" t="s">
        <v>499</v>
      </c>
      <c r="B314" s="375">
        <v>1</v>
      </c>
      <c r="C314" s="423" t="s">
        <v>234</v>
      </c>
      <c r="D314" s="435" t="s">
        <v>1197</v>
      </c>
      <c r="E314" s="436"/>
      <c r="F314" s="436"/>
      <c r="G314" s="432"/>
      <c r="H314" s="375" t="s">
        <v>1185</v>
      </c>
      <c r="J314" s="382">
        <v>44018</v>
      </c>
      <c r="K314" s="379" t="s">
        <v>1186</v>
      </c>
      <c r="L314" s="375">
        <v>3</v>
      </c>
      <c r="M314" s="382">
        <v>44028</v>
      </c>
      <c r="N314" s="375" t="s">
        <v>1032</v>
      </c>
      <c r="O314" s="375" t="s">
        <v>1187</v>
      </c>
      <c r="P314" s="382">
        <v>44028</v>
      </c>
      <c r="Q314" s="406">
        <v>1200</v>
      </c>
      <c r="R314" s="406">
        <f t="shared" ref="R314:R333" si="12">B314*Q314</f>
        <v>1200</v>
      </c>
      <c r="S314" s="382">
        <v>44029</v>
      </c>
      <c r="T314" s="382">
        <v>44034</v>
      </c>
      <c r="U314" s="382">
        <v>44034</v>
      </c>
      <c r="V314" s="382">
        <v>44034</v>
      </c>
      <c r="W314" s="382">
        <v>44034</v>
      </c>
      <c r="X314" s="375" t="s">
        <v>1188</v>
      </c>
      <c r="Y314" s="385" t="s">
        <v>31</v>
      </c>
      <c r="Z314" s="385" t="s">
        <v>31</v>
      </c>
    </row>
    <row r="315" spans="1:26" ht="14.25">
      <c r="A315" s="58" t="s">
        <v>499</v>
      </c>
      <c r="B315" s="375">
        <v>1</v>
      </c>
      <c r="C315" s="375" t="s">
        <v>234</v>
      </c>
      <c r="D315" s="435" t="s">
        <v>1198</v>
      </c>
      <c r="H315" s="375" t="s">
        <v>1185</v>
      </c>
      <c r="J315" s="382">
        <v>44018</v>
      </c>
      <c r="K315" s="379" t="s">
        <v>1186</v>
      </c>
      <c r="L315" s="375">
        <v>3</v>
      </c>
      <c r="M315" s="382">
        <v>44028</v>
      </c>
      <c r="N315" s="375" t="s">
        <v>1032</v>
      </c>
      <c r="O315" s="375" t="s">
        <v>1187</v>
      </c>
      <c r="P315" s="382">
        <v>44028</v>
      </c>
      <c r="Q315" s="406">
        <v>1200</v>
      </c>
      <c r="R315" s="406">
        <f t="shared" si="12"/>
        <v>1200</v>
      </c>
      <c r="S315" s="382">
        <v>44029</v>
      </c>
      <c r="T315" s="382">
        <v>44034</v>
      </c>
      <c r="U315" s="382">
        <v>44034</v>
      </c>
      <c r="V315" s="382">
        <v>44034</v>
      </c>
      <c r="W315" s="382">
        <v>44034</v>
      </c>
      <c r="X315" s="375" t="s">
        <v>1188</v>
      </c>
      <c r="Y315" s="385" t="s">
        <v>31</v>
      </c>
      <c r="Z315" s="385" t="s">
        <v>31</v>
      </c>
    </row>
    <row r="316" spans="1:26" ht="14.25">
      <c r="A316" s="67" t="s">
        <v>497</v>
      </c>
      <c r="B316" s="375">
        <v>25</v>
      </c>
      <c r="C316" s="375" t="s">
        <v>538</v>
      </c>
      <c r="D316" s="375" t="s">
        <v>1199</v>
      </c>
      <c r="E316" s="375" t="s">
        <v>540</v>
      </c>
      <c r="F316" s="375" t="s">
        <v>540</v>
      </c>
      <c r="G316" s="384"/>
      <c r="H316" s="375" t="s">
        <v>1200</v>
      </c>
      <c r="J316" s="382">
        <v>44026</v>
      </c>
      <c r="K316" s="379" t="s">
        <v>1143</v>
      </c>
      <c r="L316" s="375">
        <v>3</v>
      </c>
      <c r="M316" s="382">
        <v>44026</v>
      </c>
      <c r="N316" s="375" t="s">
        <v>544</v>
      </c>
      <c r="O316" s="375" t="s">
        <v>1201</v>
      </c>
      <c r="P316" s="382">
        <v>44026</v>
      </c>
      <c r="Q316" s="406">
        <v>125</v>
      </c>
      <c r="R316" s="406">
        <f t="shared" si="12"/>
        <v>3125</v>
      </c>
    </row>
    <row r="317" spans="1:26" ht="25.5">
      <c r="A317" s="44" t="s">
        <v>34</v>
      </c>
      <c r="B317" s="375">
        <v>9</v>
      </c>
      <c r="C317" s="375" t="s">
        <v>131</v>
      </c>
      <c r="D317" s="375" t="s">
        <v>1202</v>
      </c>
      <c r="E317" s="375" t="s">
        <v>540</v>
      </c>
      <c r="F317" s="375" t="s">
        <v>540</v>
      </c>
      <c r="G317" s="384"/>
      <c r="H317" s="375" t="s">
        <v>1203</v>
      </c>
      <c r="J317" s="382">
        <v>44029</v>
      </c>
      <c r="K317" s="379" t="s">
        <v>1126</v>
      </c>
      <c r="L317" s="375">
        <v>3</v>
      </c>
      <c r="M317" s="382">
        <v>44032</v>
      </c>
      <c r="N317" s="375" t="s">
        <v>1204</v>
      </c>
      <c r="O317" s="375" t="s">
        <v>1205</v>
      </c>
      <c r="P317" s="382">
        <v>44032</v>
      </c>
      <c r="Q317" s="406">
        <v>1100</v>
      </c>
      <c r="R317" s="406">
        <f t="shared" si="12"/>
        <v>9900</v>
      </c>
      <c r="S317" s="378">
        <v>44034</v>
      </c>
      <c r="T317" s="382">
        <v>44039</v>
      </c>
      <c r="U317" s="382">
        <v>44039</v>
      </c>
      <c r="V317" s="382">
        <v>44039</v>
      </c>
      <c r="W317" s="382">
        <v>44039</v>
      </c>
      <c r="X317" s="375" t="s">
        <v>1206</v>
      </c>
      <c r="Y317" s="386">
        <v>10211</v>
      </c>
      <c r="Z317" s="382">
        <v>44039</v>
      </c>
    </row>
    <row r="318" spans="1:26" ht="25.5">
      <c r="A318" s="44" t="s">
        <v>34</v>
      </c>
      <c r="B318" s="375">
        <v>50</v>
      </c>
      <c r="C318" s="375" t="s">
        <v>148</v>
      </c>
      <c r="D318" s="375" t="s">
        <v>1207</v>
      </c>
      <c r="E318" s="375" t="s">
        <v>540</v>
      </c>
      <c r="F318" s="375" t="s">
        <v>540</v>
      </c>
      <c r="G318" s="384"/>
      <c r="H318" s="375" t="s">
        <v>1203</v>
      </c>
      <c r="J318" s="382">
        <v>44029</v>
      </c>
      <c r="K318" s="379" t="s">
        <v>1126</v>
      </c>
      <c r="L318" s="375">
        <v>3</v>
      </c>
      <c r="M318" s="382">
        <v>44032</v>
      </c>
      <c r="N318" s="375" t="s">
        <v>1204</v>
      </c>
      <c r="O318" s="375" t="s">
        <v>1205</v>
      </c>
      <c r="P318" s="382">
        <v>44032</v>
      </c>
      <c r="Q318" s="406">
        <v>1.5</v>
      </c>
      <c r="R318" s="406">
        <f t="shared" si="12"/>
        <v>75</v>
      </c>
      <c r="S318" s="378">
        <v>44034</v>
      </c>
      <c r="T318" s="382">
        <v>44039</v>
      </c>
      <c r="U318" s="382">
        <v>44039</v>
      </c>
      <c r="V318" s="382">
        <v>44039</v>
      </c>
      <c r="W318" s="382">
        <v>44039</v>
      </c>
      <c r="X318" s="375" t="s">
        <v>1206</v>
      </c>
      <c r="Y318" s="386">
        <v>10211</v>
      </c>
      <c r="Z318" s="382">
        <v>44039</v>
      </c>
    </row>
    <row r="319" spans="1:26" ht="25.5">
      <c r="A319" s="44" t="s">
        <v>34</v>
      </c>
      <c r="B319" s="375">
        <v>50</v>
      </c>
      <c r="C319" s="375" t="s">
        <v>148</v>
      </c>
      <c r="D319" s="375" t="s">
        <v>1208</v>
      </c>
      <c r="E319" s="375" t="s">
        <v>540</v>
      </c>
      <c r="F319" s="375" t="s">
        <v>540</v>
      </c>
      <c r="G319" s="384"/>
      <c r="H319" s="375" t="s">
        <v>1203</v>
      </c>
      <c r="J319" s="382">
        <v>44029</v>
      </c>
      <c r="K319" s="379" t="s">
        <v>1126</v>
      </c>
      <c r="L319" s="375">
        <v>3</v>
      </c>
      <c r="M319" s="382">
        <v>44032</v>
      </c>
      <c r="N319" s="375" t="s">
        <v>1204</v>
      </c>
      <c r="O319" s="375" t="s">
        <v>1205</v>
      </c>
      <c r="P319" s="382">
        <v>44032</v>
      </c>
      <c r="Q319" s="406">
        <v>3.75</v>
      </c>
      <c r="R319" s="406">
        <f t="shared" si="12"/>
        <v>187.5</v>
      </c>
      <c r="S319" s="378">
        <v>44034</v>
      </c>
      <c r="T319" s="382">
        <v>44039</v>
      </c>
      <c r="U319" s="382">
        <v>44039</v>
      </c>
      <c r="V319" s="382">
        <v>44039</v>
      </c>
      <c r="W319" s="382">
        <v>44039</v>
      </c>
      <c r="X319" s="375" t="s">
        <v>1206</v>
      </c>
      <c r="Y319" s="386">
        <v>10211</v>
      </c>
      <c r="Z319" s="382">
        <v>44039</v>
      </c>
    </row>
    <row r="320" spans="1:26" ht="25.5">
      <c r="A320" s="44" t="s">
        <v>34</v>
      </c>
      <c r="B320" s="375">
        <v>50</v>
      </c>
      <c r="C320" s="375" t="s">
        <v>148</v>
      </c>
      <c r="D320" s="375" t="s">
        <v>1209</v>
      </c>
      <c r="E320" s="375" t="s">
        <v>540</v>
      </c>
      <c r="F320" s="375" t="s">
        <v>540</v>
      </c>
      <c r="G320" s="384"/>
      <c r="H320" s="375" t="s">
        <v>1203</v>
      </c>
      <c r="J320" s="382">
        <v>44029</v>
      </c>
      <c r="K320" s="379" t="s">
        <v>1126</v>
      </c>
      <c r="L320" s="375">
        <v>3</v>
      </c>
      <c r="M320" s="382">
        <v>44032</v>
      </c>
      <c r="N320" s="375" t="s">
        <v>1204</v>
      </c>
      <c r="O320" s="375" t="s">
        <v>1205</v>
      </c>
      <c r="P320" s="382">
        <v>44032</v>
      </c>
      <c r="Q320" s="406">
        <v>4.75</v>
      </c>
      <c r="R320" s="406">
        <f t="shared" si="12"/>
        <v>237.5</v>
      </c>
      <c r="S320" s="378">
        <v>44034</v>
      </c>
      <c r="T320" s="382">
        <v>44039</v>
      </c>
      <c r="U320" s="382">
        <v>44039</v>
      </c>
      <c r="V320" s="382">
        <v>44039</v>
      </c>
      <c r="W320" s="382">
        <v>44039</v>
      </c>
      <c r="X320" s="375" t="s">
        <v>1206</v>
      </c>
      <c r="Y320" s="386">
        <v>10211</v>
      </c>
      <c r="Z320" s="382">
        <v>44039</v>
      </c>
    </row>
    <row r="321" spans="1:26" ht="25.5">
      <c r="A321" s="44" t="s">
        <v>34</v>
      </c>
      <c r="B321" s="375">
        <v>50</v>
      </c>
      <c r="C321" s="375" t="s">
        <v>148</v>
      </c>
      <c r="D321" s="375" t="s">
        <v>1210</v>
      </c>
      <c r="E321" s="375" t="s">
        <v>540</v>
      </c>
      <c r="F321" s="375" t="s">
        <v>540</v>
      </c>
      <c r="G321" s="384"/>
      <c r="H321" s="375" t="s">
        <v>1203</v>
      </c>
      <c r="J321" s="382">
        <v>44029</v>
      </c>
      <c r="K321" s="379" t="s">
        <v>1126</v>
      </c>
      <c r="L321" s="375">
        <v>3</v>
      </c>
      <c r="M321" s="382">
        <v>44032</v>
      </c>
      <c r="N321" s="375" t="s">
        <v>1204</v>
      </c>
      <c r="O321" s="375" t="s">
        <v>1205</v>
      </c>
      <c r="P321" s="382">
        <v>44032</v>
      </c>
      <c r="Q321" s="406">
        <v>11</v>
      </c>
      <c r="R321" s="406">
        <f t="shared" si="12"/>
        <v>550</v>
      </c>
      <c r="S321" s="378">
        <v>44034</v>
      </c>
      <c r="T321" s="382">
        <v>44039</v>
      </c>
      <c r="U321" s="382">
        <v>44039</v>
      </c>
      <c r="V321" s="382">
        <v>44039</v>
      </c>
      <c r="W321" s="382">
        <v>44039</v>
      </c>
      <c r="X321" s="375" t="s">
        <v>1206</v>
      </c>
      <c r="Y321" s="386">
        <v>10211</v>
      </c>
      <c r="Z321" s="382">
        <v>44039</v>
      </c>
    </row>
    <row r="322" spans="1:26" ht="14.25">
      <c r="A322" s="374" t="s">
        <v>34</v>
      </c>
      <c r="B322" s="375">
        <v>10</v>
      </c>
      <c r="C322" s="375" t="s">
        <v>107</v>
      </c>
      <c r="D322" s="375" t="s">
        <v>1211</v>
      </c>
      <c r="E322" s="375" t="s">
        <v>540</v>
      </c>
      <c r="F322" s="375" t="s">
        <v>540</v>
      </c>
      <c r="G322" s="384"/>
      <c r="H322" s="375" t="s">
        <v>940</v>
      </c>
      <c r="J322" s="382">
        <v>44032</v>
      </c>
      <c r="K322" s="379" t="s">
        <v>1147</v>
      </c>
      <c r="L322" s="375">
        <v>3</v>
      </c>
      <c r="M322" s="382">
        <v>44034</v>
      </c>
      <c r="N322" s="375" t="s">
        <v>592</v>
      </c>
      <c r="O322" s="375" t="s">
        <v>1212</v>
      </c>
      <c r="P322" s="382">
        <v>44034</v>
      </c>
      <c r="Q322" s="406">
        <v>40</v>
      </c>
      <c r="R322" s="406">
        <f t="shared" si="12"/>
        <v>400</v>
      </c>
      <c r="S322" s="382">
        <v>44053</v>
      </c>
      <c r="T322" s="382">
        <v>44056</v>
      </c>
      <c r="U322" s="382">
        <v>44056</v>
      </c>
      <c r="V322" s="382">
        <v>44056</v>
      </c>
      <c r="W322" s="382">
        <v>44056</v>
      </c>
      <c r="X322" s="375" t="s">
        <v>1213</v>
      </c>
      <c r="Y322" s="375">
        <v>136035</v>
      </c>
      <c r="Z322" s="382">
        <v>44056</v>
      </c>
    </row>
    <row r="323" spans="1:26" ht="14.25">
      <c r="A323" s="374" t="s">
        <v>34</v>
      </c>
      <c r="B323" s="375">
        <v>100</v>
      </c>
      <c r="C323" s="375" t="s">
        <v>148</v>
      </c>
      <c r="D323" s="375" t="s">
        <v>595</v>
      </c>
      <c r="E323" s="375" t="s">
        <v>540</v>
      </c>
      <c r="F323" s="375" t="s">
        <v>540</v>
      </c>
      <c r="G323" s="384"/>
      <c r="H323" s="375" t="s">
        <v>940</v>
      </c>
      <c r="J323" s="382">
        <v>44032</v>
      </c>
      <c r="K323" s="379" t="s">
        <v>1147</v>
      </c>
      <c r="L323" s="375">
        <v>3</v>
      </c>
      <c r="M323" s="382">
        <v>44034</v>
      </c>
      <c r="N323" s="375" t="s">
        <v>592</v>
      </c>
      <c r="O323" s="375" t="s">
        <v>1212</v>
      </c>
      <c r="P323" s="382">
        <v>44034</v>
      </c>
      <c r="Q323" s="406">
        <v>135</v>
      </c>
      <c r="R323" s="406">
        <f t="shared" si="12"/>
        <v>13500</v>
      </c>
      <c r="S323" s="382">
        <v>44053</v>
      </c>
      <c r="T323" s="382">
        <v>44056</v>
      </c>
      <c r="U323" s="382">
        <v>44056</v>
      </c>
      <c r="V323" s="382">
        <v>44056</v>
      </c>
      <c r="W323" s="382">
        <v>44056</v>
      </c>
      <c r="X323" s="375" t="s">
        <v>1213</v>
      </c>
      <c r="Y323" s="375">
        <v>136035</v>
      </c>
      <c r="Z323" s="382">
        <v>44056</v>
      </c>
    </row>
    <row r="324" spans="1:26" ht="14.25">
      <c r="A324" s="374" t="s">
        <v>34</v>
      </c>
      <c r="B324" s="375">
        <v>20</v>
      </c>
      <c r="C324" s="375" t="s">
        <v>148</v>
      </c>
      <c r="D324" s="375" t="s">
        <v>1214</v>
      </c>
      <c r="E324" s="375" t="s">
        <v>540</v>
      </c>
      <c r="F324" s="375" t="s">
        <v>540</v>
      </c>
      <c r="G324" s="384"/>
      <c r="H324" s="375" t="s">
        <v>940</v>
      </c>
      <c r="J324" s="382">
        <v>44032</v>
      </c>
      <c r="K324" s="379" t="s">
        <v>1147</v>
      </c>
      <c r="L324" s="375">
        <v>3</v>
      </c>
      <c r="M324" s="382">
        <v>44034</v>
      </c>
      <c r="N324" s="375" t="s">
        <v>592</v>
      </c>
      <c r="O324" s="375" t="s">
        <v>1212</v>
      </c>
      <c r="P324" s="382">
        <v>44034</v>
      </c>
      <c r="Q324" s="406">
        <v>51</v>
      </c>
      <c r="R324" s="406">
        <f t="shared" si="12"/>
        <v>1020</v>
      </c>
      <c r="S324" s="382">
        <v>44053</v>
      </c>
      <c r="T324" s="382">
        <v>44056</v>
      </c>
      <c r="U324" s="382">
        <v>44056</v>
      </c>
      <c r="V324" s="382">
        <v>44056</v>
      </c>
      <c r="W324" s="382">
        <v>44056</v>
      </c>
      <c r="X324" s="375" t="s">
        <v>1213</v>
      </c>
      <c r="Y324" s="375">
        <v>136035</v>
      </c>
      <c r="Z324" s="382">
        <v>44056</v>
      </c>
    </row>
    <row r="325" spans="1:26" ht="14.25">
      <c r="A325" s="67" t="s">
        <v>497</v>
      </c>
      <c r="B325" s="375">
        <v>30</v>
      </c>
      <c r="C325" s="375" t="s">
        <v>538</v>
      </c>
      <c r="D325" s="375" t="s">
        <v>577</v>
      </c>
      <c r="E325" s="375" t="s">
        <v>540</v>
      </c>
      <c r="F325" s="375" t="s">
        <v>540</v>
      </c>
      <c r="G325" s="384"/>
      <c r="H325" s="375" t="s">
        <v>1215</v>
      </c>
      <c r="J325" s="382">
        <v>44040</v>
      </c>
      <c r="K325" s="379" t="s">
        <v>1164</v>
      </c>
      <c r="L325" s="375">
        <v>3</v>
      </c>
      <c r="M325" s="382">
        <v>44040</v>
      </c>
      <c r="N325" s="375" t="s">
        <v>544</v>
      </c>
      <c r="O325" s="375" t="s">
        <v>1216</v>
      </c>
      <c r="P325" s="382">
        <v>44040</v>
      </c>
      <c r="Q325" s="406">
        <v>275</v>
      </c>
      <c r="R325" s="406">
        <f t="shared" si="12"/>
        <v>8250</v>
      </c>
      <c r="S325" s="382">
        <v>44041</v>
      </c>
      <c r="T325" s="382">
        <v>44041</v>
      </c>
      <c r="U325" s="382">
        <v>44041</v>
      </c>
      <c r="V325" s="382">
        <v>44041</v>
      </c>
      <c r="W325" s="382">
        <v>44041</v>
      </c>
      <c r="X325" s="375" t="s">
        <v>1216</v>
      </c>
    </row>
    <row r="326" spans="1:26" ht="14.25">
      <c r="A326" s="58" t="s">
        <v>499</v>
      </c>
      <c r="B326" s="375">
        <v>1</v>
      </c>
      <c r="C326" s="375" t="s">
        <v>234</v>
      </c>
      <c r="D326" s="375" t="s">
        <v>1217</v>
      </c>
      <c r="E326" s="375" t="s">
        <v>540</v>
      </c>
      <c r="F326" s="375" t="s">
        <v>540</v>
      </c>
      <c r="G326" s="384"/>
      <c r="H326" s="375" t="s">
        <v>1218</v>
      </c>
      <c r="J326" s="375">
        <v>44042</v>
      </c>
      <c r="K326" s="375" t="s">
        <v>1168</v>
      </c>
      <c r="L326" s="375">
        <v>3</v>
      </c>
      <c r="M326" s="382">
        <v>44042</v>
      </c>
      <c r="N326" s="375" t="s">
        <v>729</v>
      </c>
      <c r="O326" s="375" t="s">
        <v>1219</v>
      </c>
      <c r="P326" s="378">
        <v>44046</v>
      </c>
      <c r="Q326" s="406">
        <v>1020</v>
      </c>
      <c r="R326" s="406">
        <f t="shared" si="12"/>
        <v>1020</v>
      </c>
      <c r="S326" s="378">
        <v>44049</v>
      </c>
      <c r="T326" s="378">
        <v>44049</v>
      </c>
      <c r="U326" s="378">
        <v>44049</v>
      </c>
      <c r="V326" s="378">
        <v>44049</v>
      </c>
      <c r="W326" s="378">
        <v>44049</v>
      </c>
      <c r="X326" s="375" t="s">
        <v>1220</v>
      </c>
      <c r="Y326" s="416" t="s">
        <v>1221</v>
      </c>
      <c r="Z326" s="378">
        <v>44049</v>
      </c>
    </row>
    <row r="327" spans="1:26" ht="14.25">
      <c r="A327" s="58" t="s">
        <v>499</v>
      </c>
      <c r="B327" s="375">
        <v>1</v>
      </c>
      <c r="C327" s="375" t="s">
        <v>131</v>
      </c>
      <c r="D327" s="375" t="s">
        <v>1222</v>
      </c>
      <c r="E327" s="375" t="s">
        <v>540</v>
      </c>
      <c r="F327" s="375" t="s">
        <v>540</v>
      </c>
      <c r="G327" s="384"/>
      <c r="H327" s="375" t="s">
        <v>1218</v>
      </c>
      <c r="J327" s="375">
        <v>44042</v>
      </c>
      <c r="K327" s="375" t="s">
        <v>1168</v>
      </c>
      <c r="L327" s="375">
        <v>3</v>
      </c>
      <c r="M327" s="382">
        <v>44042</v>
      </c>
      <c r="N327" s="375" t="s">
        <v>729</v>
      </c>
      <c r="O327" s="375" t="s">
        <v>1219</v>
      </c>
      <c r="P327" s="378">
        <v>44046</v>
      </c>
      <c r="Q327" s="406">
        <v>3350</v>
      </c>
      <c r="R327" s="406">
        <f t="shared" si="12"/>
        <v>3350</v>
      </c>
      <c r="S327" s="378">
        <v>44049</v>
      </c>
      <c r="T327" s="378">
        <v>44049</v>
      </c>
      <c r="U327" s="378">
        <v>44049</v>
      </c>
      <c r="V327" s="378">
        <v>44049</v>
      </c>
      <c r="W327" s="378">
        <v>44049</v>
      </c>
      <c r="X327" s="375" t="s">
        <v>1220</v>
      </c>
      <c r="Y327" s="416" t="s">
        <v>1221</v>
      </c>
      <c r="Z327" s="378">
        <v>44049</v>
      </c>
    </row>
    <row r="328" spans="1:26" ht="14.25">
      <c r="A328" s="58" t="s">
        <v>499</v>
      </c>
      <c r="B328" s="375">
        <v>18</v>
      </c>
      <c r="C328" s="375" t="s">
        <v>148</v>
      </c>
      <c r="D328" s="375" t="s">
        <v>1223</v>
      </c>
      <c r="E328" s="375" t="s">
        <v>540</v>
      </c>
      <c r="F328" s="375" t="s">
        <v>540</v>
      </c>
      <c r="G328" s="384"/>
      <c r="H328" s="375" t="s">
        <v>1218</v>
      </c>
      <c r="J328" s="375">
        <v>44042</v>
      </c>
      <c r="K328" s="375" t="s">
        <v>1168</v>
      </c>
      <c r="L328" s="375">
        <v>3</v>
      </c>
      <c r="M328" s="382">
        <v>44042</v>
      </c>
      <c r="N328" s="375" t="s">
        <v>729</v>
      </c>
      <c r="O328" s="375" t="s">
        <v>1219</v>
      </c>
      <c r="P328" s="378">
        <v>44046</v>
      </c>
      <c r="Q328" s="406">
        <v>35</v>
      </c>
      <c r="R328" s="406">
        <f t="shared" si="12"/>
        <v>630</v>
      </c>
      <c r="S328" s="378">
        <v>44049</v>
      </c>
      <c r="T328" s="378">
        <v>44049</v>
      </c>
      <c r="U328" s="378">
        <v>44049</v>
      </c>
      <c r="V328" s="378">
        <v>44049</v>
      </c>
      <c r="W328" s="378">
        <v>44049</v>
      </c>
      <c r="X328" s="375" t="s">
        <v>1220</v>
      </c>
      <c r="Y328" s="416" t="s">
        <v>1221</v>
      </c>
      <c r="Z328" s="378">
        <v>44049</v>
      </c>
    </row>
    <row r="329" spans="1:26" ht="14.25">
      <c r="A329" s="58" t="s">
        <v>499</v>
      </c>
      <c r="B329" s="375">
        <v>12</v>
      </c>
      <c r="C329" s="375" t="s">
        <v>148</v>
      </c>
      <c r="D329" s="375" t="s">
        <v>1224</v>
      </c>
      <c r="E329" s="375" t="s">
        <v>540</v>
      </c>
      <c r="F329" s="375" t="s">
        <v>540</v>
      </c>
      <c r="H329" s="375" t="s">
        <v>1218</v>
      </c>
      <c r="J329" s="375">
        <v>44042</v>
      </c>
      <c r="K329" s="375" t="s">
        <v>1168</v>
      </c>
      <c r="L329" s="375">
        <v>3</v>
      </c>
      <c r="M329" s="382">
        <v>44042</v>
      </c>
      <c r="N329" s="375" t="s">
        <v>729</v>
      </c>
      <c r="O329" s="375" t="s">
        <v>1219</v>
      </c>
      <c r="P329" s="378">
        <v>44046</v>
      </c>
      <c r="Q329" s="380">
        <v>35</v>
      </c>
      <c r="R329" s="406">
        <f t="shared" si="12"/>
        <v>420</v>
      </c>
      <c r="S329" s="378">
        <v>44049</v>
      </c>
      <c r="T329" s="378">
        <v>44049</v>
      </c>
      <c r="U329" s="378">
        <v>44049</v>
      </c>
      <c r="V329" s="378">
        <v>44049</v>
      </c>
      <c r="W329" s="378">
        <v>44049</v>
      </c>
      <c r="X329" s="375" t="s">
        <v>1220</v>
      </c>
      <c r="Y329" s="416" t="s">
        <v>1221</v>
      </c>
      <c r="Z329" s="378">
        <v>44049</v>
      </c>
    </row>
    <row r="330" spans="1:26" ht="14.25">
      <c r="A330" s="58" t="s">
        <v>499</v>
      </c>
      <c r="B330" s="375">
        <v>2</v>
      </c>
      <c r="C330" s="375" t="s">
        <v>148</v>
      </c>
      <c r="D330" s="375" t="s">
        <v>1225</v>
      </c>
      <c r="E330" s="375" t="s">
        <v>540</v>
      </c>
      <c r="F330" s="375" t="s">
        <v>540</v>
      </c>
      <c r="G330" s="384"/>
      <c r="H330" s="375" t="s">
        <v>1218</v>
      </c>
      <c r="J330" s="375">
        <v>44042</v>
      </c>
      <c r="K330" s="375" t="s">
        <v>1168</v>
      </c>
      <c r="L330" s="375">
        <v>3</v>
      </c>
      <c r="M330" s="382">
        <v>44042</v>
      </c>
      <c r="N330" s="375" t="s">
        <v>729</v>
      </c>
      <c r="O330" s="375" t="s">
        <v>1219</v>
      </c>
      <c r="P330" s="378">
        <v>44046</v>
      </c>
      <c r="Q330" s="406">
        <v>48</v>
      </c>
      <c r="R330" s="406">
        <f t="shared" si="12"/>
        <v>96</v>
      </c>
      <c r="S330" s="378">
        <v>44049</v>
      </c>
      <c r="T330" s="378">
        <v>44049</v>
      </c>
      <c r="U330" s="378">
        <v>44049</v>
      </c>
      <c r="V330" s="378">
        <v>44049</v>
      </c>
      <c r="W330" s="378">
        <v>44049</v>
      </c>
      <c r="X330" s="375" t="s">
        <v>1220</v>
      </c>
      <c r="Y330" s="416" t="s">
        <v>1221</v>
      </c>
      <c r="Z330" s="378">
        <v>44049</v>
      </c>
    </row>
    <row r="331" spans="1:26" ht="14.25">
      <c r="A331" s="58" t="s">
        <v>499</v>
      </c>
      <c r="B331" s="375">
        <v>2</v>
      </c>
      <c r="C331" s="375" t="s">
        <v>148</v>
      </c>
      <c r="D331" s="375" t="s">
        <v>1226</v>
      </c>
      <c r="E331" s="375" t="s">
        <v>540</v>
      </c>
      <c r="F331" s="375" t="s">
        <v>540</v>
      </c>
      <c r="G331" s="384"/>
      <c r="H331" s="375" t="s">
        <v>1218</v>
      </c>
      <c r="J331" s="375">
        <v>44042</v>
      </c>
      <c r="K331" s="375" t="s">
        <v>1168</v>
      </c>
      <c r="L331" s="375">
        <v>3</v>
      </c>
      <c r="M331" s="382">
        <v>44042</v>
      </c>
      <c r="N331" s="375" t="s">
        <v>729</v>
      </c>
      <c r="O331" s="375" t="s">
        <v>1219</v>
      </c>
      <c r="P331" s="378">
        <v>44046</v>
      </c>
      <c r="Q331" s="406">
        <v>110</v>
      </c>
      <c r="R331" s="406">
        <f t="shared" si="12"/>
        <v>220</v>
      </c>
      <c r="S331" s="378">
        <v>44049</v>
      </c>
      <c r="T331" s="378">
        <v>44049</v>
      </c>
      <c r="U331" s="378">
        <v>44049</v>
      </c>
      <c r="V331" s="378">
        <v>44049</v>
      </c>
      <c r="W331" s="378">
        <v>44049</v>
      </c>
      <c r="X331" s="375" t="s">
        <v>1220</v>
      </c>
      <c r="Y331" s="416" t="s">
        <v>1221</v>
      </c>
      <c r="Z331" s="378">
        <v>44049</v>
      </c>
    </row>
    <row r="332" spans="1:26" ht="14.25">
      <c r="A332" s="67" t="s">
        <v>497</v>
      </c>
      <c r="B332" s="375">
        <v>30</v>
      </c>
      <c r="C332" s="375" t="s">
        <v>538</v>
      </c>
      <c r="D332" s="375" t="s">
        <v>713</v>
      </c>
      <c r="E332" s="375" t="s">
        <v>540</v>
      </c>
      <c r="F332" s="375" t="s">
        <v>540</v>
      </c>
      <c r="G332" s="384"/>
      <c r="H332" s="375" t="s">
        <v>1227</v>
      </c>
      <c r="J332" s="382">
        <v>44041</v>
      </c>
      <c r="K332" s="379" t="s">
        <v>1172</v>
      </c>
      <c r="L332" s="375">
        <v>3</v>
      </c>
      <c r="M332" s="382">
        <v>44042</v>
      </c>
      <c r="N332" s="375" t="s">
        <v>544</v>
      </c>
      <c r="O332" s="375" t="s">
        <v>1228</v>
      </c>
      <c r="P332" s="382">
        <v>44042</v>
      </c>
      <c r="Q332" s="406">
        <v>150</v>
      </c>
      <c r="R332" s="406">
        <f t="shared" si="12"/>
        <v>4500</v>
      </c>
    </row>
    <row r="333" spans="1:26" ht="14.25">
      <c r="A333" s="67" t="s">
        <v>497</v>
      </c>
      <c r="B333" s="375">
        <v>16</v>
      </c>
      <c r="C333" s="375" t="s">
        <v>538</v>
      </c>
      <c r="D333" s="375" t="s">
        <v>577</v>
      </c>
      <c r="E333" s="375" t="s">
        <v>540</v>
      </c>
      <c r="F333" s="375" t="s">
        <v>540</v>
      </c>
      <c r="G333" s="384"/>
      <c r="H333" s="375" t="s">
        <v>1229</v>
      </c>
      <c r="J333" s="382">
        <v>44049</v>
      </c>
      <c r="K333" s="379" t="s">
        <v>1230</v>
      </c>
      <c r="L333" s="375">
        <v>3</v>
      </c>
      <c r="M333" s="382">
        <v>44049</v>
      </c>
      <c r="N333" s="375" t="s">
        <v>544</v>
      </c>
      <c r="O333" s="375" t="s">
        <v>1231</v>
      </c>
      <c r="P333" s="382">
        <v>44049</v>
      </c>
      <c r="Q333" s="406">
        <v>250</v>
      </c>
      <c r="R333" s="406">
        <f t="shared" si="12"/>
        <v>4000</v>
      </c>
    </row>
    <row r="334" spans="1:26" ht="14.25">
      <c r="A334" s="58" t="s">
        <v>40</v>
      </c>
      <c r="B334" s="375">
        <v>3</v>
      </c>
      <c r="C334" s="375" t="s">
        <v>178</v>
      </c>
      <c r="D334" s="375" t="s">
        <v>1232</v>
      </c>
      <c r="E334" s="375" t="s">
        <v>540</v>
      </c>
      <c r="F334" s="375" t="s">
        <v>540</v>
      </c>
      <c r="G334" s="384"/>
      <c r="H334" s="375" t="s">
        <v>1233</v>
      </c>
      <c r="J334" s="382">
        <v>44039</v>
      </c>
      <c r="K334" s="379" t="s">
        <v>1153</v>
      </c>
      <c r="L334" s="375">
        <v>3</v>
      </c>
      <c r="M334" s="382">
        <v>44042</v>
      </c>
      <c r="N334" s="375" t="s">
        <v>765</v>
      </c>
      <c r="O334" s="375" t="s">
        <v>1234</v>
      </c>
      <c r="P334" s="382">
        <v>44042</v>
      </c>
      <c r="Q334" s="406">
        <v>6850</v>
      </c>
      <c r="R334" s="406">
        <f>B334*Q334*2</f>
        <v>41100</v>
      </c>
    </row>
    <row r="335" spans="1:26" ht="14.25">
      <c r="A335" s="374" t="s">
        <v>34</v>
      </c>
      <c r="B335" s="375">
        <v>2</v>
      </c>
      <c r="C335" s="375" t="s">
        <v>178</v>
      </c>
      <c r="D335" s="375" t="s">
        <v>1235</v>
      </c>
      <c r="E335" s="375" t="s">
        <v>540</v>
      </c>
      <c r="F335" s="375" t="s">
        <v>540</v>
      </c>
      <c r="G335" s="384"/>
      <c r="H335" s="375" t="s">
        <v>749</v>
      </c>
      <c r="J335" s="375">
        <v>44041</v>
      </c>
      <c r="K335" s="375" t="s">
        <v>1157</v>
      </c>
      <c r="L335" s="375">
        <v>3</v>
      </c>
      <c r="M335" s="375">
        <v>44055</v>
      </c>
      <c r="N335" s="375" t="s">
        <v>560</v>
      </c>
      <c r="O335" s="375" t="s">
        <v>1236</v>
      </c>
      <c r="P335" s="378">
        <v>44055</v>
      </c>
      <c r="Q335" s="406">
        <v>35000</v>
      </c>
      <c r="R335" s="406">
        <f t="shared" ref="R335:R379" si="13">B335*Q335</f>
        <v>70000</v>
      </c>
      <c r="S335" s="378">
        <v>44056</v>
      </c>
      <c r="T335" s="378">
        <v>44060</v>
      </c>
      <c r="U335" s="378">
        <v>44060</v>
      </c>
      <c r="V335" s="378">
        <v>44060</v>
      </c>
      <c r="W335" s="378">
        <v>44060</v>
      </c>
      <c r="X335" s="375" t="s">
        <v>1237</v>
      </c>
      <c r="Y335" s="375">
        <v>128063</v>
      </c>
      <c r="Z335" s="378">
        <v>44060</v>
      </c>
    </row>
    <row r="336" spans="1:26" ht="14.25">
      <c r="A336" s="58" t="s">
        <v>499</v>
      </c>
      <c r="B336" s="375">
        <v>1</v>
      </c>
      <c r="C336" s="375" t="s">
        <v>393</v>
      </c>
      <c r="D336" s="375" t="s">
        <v>1109</v>
      </c>
      <c r="E336" s="375" t="s">
        <v>540</v>
      </c>
      <c r="F336" s="375" t="s">
        <v>540</v>
      </c>
      <c r="G336" s="384"/>
      <c r="H336" s="375" t="s">
        <v>1110</v>
      </c>
      <c r="J336" s="375">
        <v>44056</v>
      </c>
      <c r="K336" s="375" t="s">
        <v>1238</v>
      </c>
      <c r="L336" s="375">
        <v>3</v>
      </c>
      <c r="M336" s="375">
        <v>44057</v>
      </c>
      <c r="N336" s="375" t="s">
        <v>1111</v>
      </c>
      <c r="O336" s="375" t="s">
        <v>1239</v>
      </c>
      <c r="P336" s="378">
        <v>44057</v>
      </c>
      <c r="Q336" s="406">
        <v>20000</v>
      </c>
      <c r="R336" s="406">
        <f t="shared" si="13"/>
        <v>20000</v>
      </c>
      <c r="S336" s="414"/>
      <c r="T336" s="438"/>
      <c r="U336" s="438"/>
      <c r="V336" s="438"/>
      <c r="W336" s="438"/>
      <c r="Z336" s="438"/>
    </row>
    <row r="337" spans="1:26" ht="14.25">
      <c r="A337" s="374" t="s">
        <v>545</v>
      </c>
      <c r="B337" s="375">
        <v>5</v>
      </c>
      <c r="C337" s="375" t="s">
        <v>95</v>
      </c>
      <c r="D337" s="375" t="s">
        <v>1240</v>
      </c>
      <c r="E337" s="375" t="s">
        <v>540</v>
      </c>
      <c r="F337" s="375" t="s">
        <v>540</v>
      </c>
      <c r="G337" s="384"/>
      <c r="H337" s="375" t="s">
        <v>1241</v>
      </c>
      <c r="J337" s="382">
        <v>44056</v>
      </c>
      <c r="K337" s="379" t="s">
        <v>1242</v>
      </c>
      <c r="L337" s="375" t="s">
        <v>1026</v>
      </c>
      <c r="N337" s="375" t="s">
        <v>549</v>
      </c>
      <c r="O337" s="375" t="s">
        <v>1243</v>
      </c>
      <c r="P337" s="382">
        <v>44057</v>
      </c>
      <c r="Q337" s="375">
        <v>93.69</v>
      </c>
      <c r="R337" s="406">
        <f t="shared" si="13"/>
        <v>468.45</v>
      </c>
      <c r="S337" s="382">
        <v>44068</v>
      </c>
      <c r="T337" s="382">
        <v>44075</v>
      </c>
      <c r="U337" s="382">
        <v>44075</v>
      </c>
      <c r="V337" s="382">
        <v>44075</v>
      </c>
      <c r="W337" s="382">
        <v>44075</v>
      </c>
      <c r="X337" s="375" t="s">
        <v>1244</v>
      </c>
      <c r="Y337" s="385" t="s">
        <v>1245</v>
      </c>
      <c r="Z337" s="382">
        <v>44068</v>
      </c>
    </row>
    <row r="338" spans="1:26" ht="14.25">
      <c r="A338" s="374" t="s">
        <v>545</v>
      </c>
      <c r="B338" s="375">
        <v>20</v>
      </c>
      <c r="C338" s="375" t="s">
        <v>95</v>
      </c>
      <c r="D338" s="375" t="s">
        <v>1246</v>
      </c>
      <c r="E338" s="375" t="s">
        <v>540</v>
      </c>
      <c r="F338" s="375" t="s">
        <v>540</v>
      </c>
      <c r="G338" s="384"/>
      <c r="H338" s="375" t="s">
        <v>1241</v>
      </c>
      <c r="J338" s="382">
        <v>44056</v>
      </c>
      <c r="K338" s="379" t="s">
        <v>1242</v>
      </c>
      <c r="L338" s="375" t="s">
        <v>1026</v>
      </c>
      <c r="N338" s="375" t="s">
        <v>549</v>
      </c>
      <c r="O338" s="375" t="s">
        <v>1243</v>
      </c>
      <c r="P338" s="382">
        <v>44057</v>
      </c>
      <c r="Q338" s="375">
        <v>124.74</v>
      </c>
      <c r="R338" s="406">
        <f t="shared" si="13"/>
        <v>2494.7999999999997</v>
      </c>
      <c r="S338" s="382">
        <v>44068</v>
      </c>
      <c r="T338" s="382">
        <v>44075</v>
      </c>
      <c r="U338" s="382">
        <v>44075</v>
      </c>
      <c r="V338" s="382">
        <v>44075</v>
      </c>
      <c r="W338" s="382">
        <v>44075</v>
      </c>
      <c r="X338" s="375" t="s">
        <v>1244</v>
      </c>
      <c r="Y338" s="385" t="s">
        <v>1245</v>
      </c>
      <c r="Z338" s="382">
        <v>44068</v>
      </c>
    </row>
    <row r="339" spans="1:26" ht="14.25">
      <c r="A339" s="374" t="s">
        <v>545</v>
      </c>
      <c r="B339" s="375">
        <v>10</v>
      </c>
      <c r="C339" s="375" t="s">
        <v>148</v>
      </c>
      <c r="D339" s="375" t="s">
        <v>1247</v>
      </c>
      <c r="E339" s="375" t="s">
        <v>540</v>
      </c>
      <c r="F339" s="375" t="s">
        <v>540</v>
      </c>
      <c r="G339" s="384"/>
      <c r="H339" s="375" t="s">
        <v>1241</v>
      </c>
      <c r="J339" s="382">
        <v>44056</v>
      </c>
      <c r="K339" s="379" t="s">
        <v>1242</v>
      </c>
      <c r="L339" s="375" t="s">
        <v>1026</v>
      </c>
      <c r="N339" s="375" t="s">
        <v>549</v>
      </c>
      <c r="O339" s="375" t="s">
        <v>1243</v>
      </c>
      <c r="P339" s="382">
        <v>44057</v>
      </c>
      <c r="Q339" s="375">
        <v>85.32</v>
      </c>
      <c r="R339" s="406">
        <f t="shared" si="13"/>
        <v>853.19999999999993</v>
      </c>
      <c r="S339" s="382">
        <v>44068</v>
      </c>
      <c r="T339" s="382">
        <v>44075</v>
      </c>
      <c r="U339" s="382">
        <v>44075</v>
      </c>
      <c r="V339" s="382">
        <v>44075</v>
      </c>
      <c r="W339" s="382">
        <v>44075</v>
      </c>
      <c r="X339" s="375" t="s">
        <v>1244</v>
      </c>
      <c r="Y339" s="385" t="s">
        <v>1245</v>
      </c>
      <c r="Z339" s="382">
        <v>44068</v>
      </c>
    </row>
    <row r="340" spans="1:26" ht="14.25">
      <c r="A340" s="374" t="s">
        <v>545</v>
      </c>
      <c r="B340" s="375">
        <v>2</v>
      </c>
      <c r="C340" s="375" t="s">
        <v>95</v>
      </c>
      <c r="D340" s="375" t="s">
        <v>1248</v>
      </c>
      <c r="E340" s="375" t="s">
        <v>540</v>
      </c>
      <c r="F340" s="375" t="s">
        <v>540</v>
      </c>
      <c r="G340" s="384"/>
      <c r="H340" s="375" t="s">
        <v>1241</v>
      </c>
      <c r="J340" s="382">
        <v>44056</v>
      </c>
      <c r="K340" s="379" t="s">
        <v>1242</v>
      </c>
      <c r="L340" s="375" t="s">
        <v>1026</v>
      </c>
      <c r="N340" s="375" t="s">
        <v>549</v>
      </c>
      <c r="O340" s="375" t="s">
        <v>1243</v>
      </c>
      <c r="P340" s="382">
        <v>44057</v>
      </c>
      <c r="Q340" s="375">
        <v>144.72</v>
      </c>
      <c r="R340" s="406">
        <f t="shared" si="13"/>
        <v>289.44</v>
      </c>
      <c r="S340" s="382">
        <v>44068</v>
      </c>
      <c r="T340" s="382">
        <v>44075</v>
      </c>
      <c r="U340" s="382">
        <v>44075</v>
      </c>
      <c r="V340" s="382">
        <v>44075</v>
      </c>
      <c r="W340" s="382">
        <v>44075</v>
      </c>
      <c r="X340" s="375" t="s">
        <v>1244</v>
      </c>
      <c r="Y340" s="385" t="s">
        <v>1245</v>
      </c>
      <c r="Z340" s="382">
        <v>44068</v>
      </c>
    </row>
    <row r="341" spans="1:26" ht="14.25">
      <c r="A341" s="374" t="s">
        <v>545</v>
      </c>
      <c r="B341" s="375">
        <v>2</v>
      </c>
      <c r="C341" s="375" t="s">
        <v>148</v>
      </c>
      <c r="D341" s="375" t="s">
        <v>965</v>
      </c>
      <c r="E341" s="375" t="s">
        <v>540</v>
      </c>
      <c r="F341" s="375" t="s">
        <v>540</v>
      </c>
      <c r="G341" s="384"/>
      <c r="H341" s="375" t="s">
        <v>1241</v>
      </c>
      <c r="J341" s="382">
        <v>44056</v>
      </c>
      <c r="K341" s="379" t="s">
        <v>1249</v>
      </c>
      <c r="L341" s="375" t="s">
        <v>1026</v>
      </c>
      <c r="N341" s="375" t="s">
        <v>549</v>
      </c>
      <c r="O341" s="375" t="s">
        <v>1243</v>
      </c>
      <c r="P341" s="382">
        <v>44057</v>
      </c>
      <c r="Q341" s="406">
        <v>3510</v>
      </c>
      <c r="R341" s="406">
        <f t="shared" si="13"/>
        <v>7020</v>
      </c>
      <c r="S341" s="382">
        <v>44068</v>
      </c>
      <c r="T341" s="382">
        <v>44075</v>
      </c>
      <c r="U341" s="382">
        <v>44075</v>
      </c>
      <c r="V341" s="382">
        <v>44075</v>
      </c>
      <c r="W341" s="382">
        <v>44075</v>
      </c>
      <c r="X341" s="375" t="s">
        <v>1244</v>
      </c>
      <c r="Y341" s="385" t="s">
        <v>1245</v>
      </c>
      <c r="Z341" s="382">
        <v>44068</v>
      </c>
    </row>
    <row r="342" spans="1:26" ht="14.25">
      <c r="A342" s="58" t="s">
        <v>499</v>
      </c>
      <c r="B342" s="375">
        <v>36</v>
      </c>
      <c r="C342" s="375" t="s">
        <v>148</v>
      </c>
      <c r="D342" s="375" t="s">
        <v>1250</v>
      </c>
      <c r="E342" s="375" t="s">
        <v>540</v>
      </c>
      <c r="F342" s="375" t="s">
        <v>540</v>
      </c>
      <c r="G342" s="384"/>
      <c r="H342" s="375" t="s">
        <v>1251</v>
      </c>
      <c r="J342" s="382">
        <v>44055</v>
      </c>
      <c r="K342" s="379" t="s">
        <v>1252</v>
      </c>
      <c r="L342" s="375">
        <v>3</v>
      </c>
      <c r="M342" s="382">
        <v>44060</v>
      </c>
      <c r="N342" s="375" t="s">
        <v>729</v>
      </c>
      <c r="O342" s="375" t="s">
        <v>1253</v>
      </c>
      <c r="P342" s="382">
        <v>44060</v>
      </c>
      <c r="Q342" s="396">
        <v>450</v>
      </c>
      <c r="R342" s="406">
        <f t="shared" si="13"/>
        <v>16200</v>
      </c>
      <c r="S342" s="382">
        <v>44076</v>
      </c>
      <c r="T342" s="382">
        <v>44076</v>
      </c>
      <c r="U342" s="382">
        <v>44076</v>
      </c>
      <c r="V342" s="382">
        <v>44076</v>
      </c>
      <c r="W342" s="382">
        <v>44076</v>
      </c>
      <c r="X342" s="375" t="s">
        <v>1254</v>
      </c>
      <c r="Y342" s="416" t="s">
        <v>1255</v>
      </c>
      <c r="Z342" s="382">
        <v>44076</v>
      </c>
    </row>
    <row r="343" spans="1:26" ht="14.25">
      <c r="A343" s="58" t="s">
        <v>499</v>
      </c>
      <c r="B343" s="375">
        <v>50</v>
      </c>
      <c r="C343" s="375" t="s">
        <v>148</v>
      </c>
      <c r="D343" s="375" t="s">
        <v>1256</v>
      </c>
      <c r="E343" s="375" t="s">
        <v>540</v>
      </c>
      <c r="F343" s="375" t="s">
        <v>540</v>
      </c>
      <c r="G343" s="384"/>
      <c r="H343" s="375" t="s">
        <v>1251</v>
      </c>
      <c r="J343" s="382">
        <v>44055</v>
      </c>
      <c r="K343" s="379" t="s">
        <v>1252</v>
      </c>
      <c r="L343" s="375">
        <v>3</v>
      </c>
      <c r="M343" s="382">
        <v>44060</v>
      </c>
      <c r="N343" s="375" t="s">
        <v>729</v>
      </c>
      <c r="O343" s="375" t="s">
        <v>1253</v>
      </c>
      <c r="P343" s="382">
        <v>44060</v>
      </c>
      <c r="Q343" s="396">
        <v>110</v>
      </c>
      <c r="R343" s="406">
        <f t="shared" si="13"/>
        <v>5500</v>
      </c>
      <c r="S343" s="382">
        <v>44076</v>
      </c>
      <c r="T343" s="382">
        <v>44076</v>
      </c>
      <c r="U343" s="382">
        <v>44076</v>
      </c>
      <c r="V343" s="382">
        <v>44076</v>
      </c>
      <c r="W343" s="382">
        <v>44076</v>
      </c>
      <c r="X343" s="375" t="s">
        <v>1254</v>
      </c>
      <c r="Y343" s="416" t="s">
        <v>1255</v>
      </c>
      <c r="Z343" s="382">
        <v>44076</v>
      </c>
    </row>
    <row r="344" spans="1:26" ht="14.25">
      <c r="A344" s="58" t="s">
        <v>499</v>
      </c>
      <c r="B344" s="375">
        <v>1</v>
      </c>
      <c r="C344" s="375" t="s">
        <v>131</v>
      </c>
      <c r="D344" s="375" t="s">
        <v>1257</v>
      </c>
      <c r="E344" s="375" t="s">
        <v>540</v>
      </c>
      <c r="F344" s="375" t="s">
        <v>540</v>
      </c>
      <c r="G344" s="384"/>
      <c r="H344" s="375" t="s">
        <v>1251</v>
      </c>
      <c r="J344" s="382">
        <v>44055</v>
      </c>
      <c r="K344" s="379" t="s">
        <v>1252</v>
      </c>
      <c r="L344" s="375">
        <v>3</v>
      </c>
      <c r="M344" s="382">
        <v>44060</v>
      </c>
      <c r="N344" s="375" t="s">
        <v>729</v>
      </c>
      <c r="O344" s="375" t="s">
        <v>1253</v>
      </c>
      <c r="P344" s="382">
        <v>44060</v>
      </c>
      <c r="Q344" s="396">
        <v>250</v>
      </c>
      <c r="R344" s="406">
        <f t="shared" si="13"/>
        <v>250</v>
      </c>
      <c r="S344" s="382">
        <v>44076</v>
      </c>
      <c r="T344" s="382">
        <v>44076</v>
      </c>
      <c r="U344" s="382">
        <v>44076</v>
      </c>
      <c r="V344" s="382">
        <v>44076</v>
      </c>
      <c r="W344" s="382">
        <v>44076</v>
      </c>
      <c r="X344" s="375" t="s">
        <v>1254</v>
      </c>
      <c r="Y344" s="416" t="s">
        <v>1255</v>
      </c>
      <c r="Z344" s="382">
        <v>44076</v>
      </c>
    </row>
    <row r="345" spans="1:26" ht="14.25">
      <c r="A345" s="58" t="s">
        <v>499</v>
      </c>
      <c r="B345" s="375">
        <v>1</v>
      </c>
      <c r="C345" s="375" t="s">
        <v>131</v>
      </c>
      <c r="D345" s="375" t="s">
        <v>1258</v>
      </c>
      <c r="E345" s="375" t="s">
        <v>540</v>
      </c>
      <c r="F345" s="375" t="s">
        <v>540</v>
      </c>
      <c r="G345" s="384"/>
      <c r="H345" s="375" t="s">
        <v>1251</v>
      </c>
      <c r="J345" s="382">
        <v>44055</v>
      </c>
      <c r="K345" s="379" t="s">
        <v>1252</v>
      </c>
      <c r="L345" s="375">
        <v>3</v>
      </c>
      <c r="M345" s="382">
        <v>44060</v>
      </c>
      <c r="N345" s="375" t="s">
        <v>729</v>
      </c>
      <c r="O345" s="375" t="s">
        <v>1253</v>
      </c>
      <c r="P345" s="382">
        <v>44060</v>
      </c>
      <c r="Q345" s="396">
        <v>280</v>
      </c>
      <c r="R345" s="406">
        <f t="shared" si="13"/>
        <v>280</v>
      </c>
      <c r="S345" s="382">
        <v>44076</v>
      </c>
      <c r="T345" s="382">
        <v>44076</v>
      </c>
      <c r="U345" s="382">
        <v>44076</v>
      </c>
      <c r="V345" s="382">
        <v>44076</v>
      </c>
      <c r="W345" s="382">
        <v>44076</v>
      </c>
      <c r="X345" s="375" t="s">
        <v>1254</v>
      </c>
      <c r="Y345" s="416" t="s">
        <v>1255</v>
      </c>
      <c r="Z345" s="382">
        <v>44076</v>
      </c>
    </row>
    <row r="346" spans="1:26" ht="14.25">
      <c r="A346" s="58" t="s">
        <v>499</v>
      </c>
      <c r="B346" s="375">
        <v>15</v>
      </c>
      <c r="C346" s="375" t="s">
        <v>148</v>
      </c>
      <c r="D346" s="375" t="s">
        <v>1259</v>
      </c>
      <c r="E346" s="375" t="s">
        <v>540</v>
      </c>
      <c r="F346" s="375" t="s">
        <v>540</v>
      </c>
      <c r="G346" s="384"/>
      <c r="H346" s="375" t="s">
        <v>1251</v>
      </c>
      <c r="J346" s="382">
        <v>44055</v>
      </c>
      <c r="K346" s="379" t="s">
        <v>1252</v>
      </c>
      <c r="L346" s="375">
        <v>3</v>
      </c>
      <c r="M346" s="382">
        <v>44060</v>
      </c>
      <c r="N346" s="375" t="s">
        <v>1125</v>
      </c>
      <c r="O346" s="375" t="s">
        <v>1260</v>
      </c>
      <c r="P346" s="382">
        <v>44060</v>
      </c>
      <c r="Q346" s="396">
        <v>42</v>
      </c>
      <c r="R346" s="406">
        <f t="shared" si="13"/>
        <v>630</v>
      </c>
      <c r="S346" s="382">
        <v>44075</v>
      </c>
      <c r="T346" s="382">
        <v>44082</v>
      </c>
      <c r="U346" s="382">
        <v>44082</v>
      </c>
      <c r="V346" s="382">
        <v>44082</v>
      </c>
      <c r="W346" s="382">
        <v>44082</v>
      </c>
      <c r="X346" s="375" t="s">
        <v>1261</v>
      </c>
      <c r="Y346" s="375">
        <v>139527</v>
      </c>
      <c r="Z346" s="382">
        <v>44082</v>
      </c>
    </row>
    <row r="347" spans="1:26" ht="14.25">
      <c r="A347" s="58" t="s">
        <v>499</v>
      </c>
      <c r="B347" s="375">
        <v>20</v>
      </c>
      <c r="C347" s="375" t="s">
        <v>148</v>
      </c>
      <c r="D347" s="375" t="s">
        <v>1262</v>
      </c>
      <c r="E347" s="375" t="s">
        <v>540</v>
      </c>
      <c r="F347" s="375" t="s">
        <v>540</v>
      </c>
      <c r="G347" s="384"/>
      <c r="H347" s="375" t="s">
        <v>1251</v>
      </c>
      <c r="J347" s="382">
        <v>44055</v>
      </c>
      <c r="K347" s="379" t="s">
        <v>1252</v>
      </c>
      <c r="L347" s="375">
        <v>3</v>
      </c>
      <c r="M347" s="382">
        <v>44060</v>
      </c>
      <c r="N347" s="375" t="s">
        <v>1125</v>
      </c>
      <c r="O347" s="375" t="s">
        <v>1260</v>
      </c>
      <c r="P347" s="382">
        <v>44060</v>
      </c>
      <c r="Q347" s="396">
        <v>80</v>
      </c>
      <c r="R347" s="406">
        <f t="shared" si="13"/>
        <v>1600</v>
      </c>
      <c r="S347" s="382">
        <v>44075</v>
      </c>
      <c r="T347" s="382">
        <v>44082</v>
      </c>
      <c r="U347" s="382">
        <v>44082</v>
      </c>
      <c r="V347" s="382">
        <v>44082</v>
      </c>
      <c r="W347" s="382">
        <v>44082</v>
      </c>
      <c r="X347" s="375" t="s">
        <v>1261</v>
      </c>
      <c r="Y347" s="375">
        <v>139527</v>
      </c>
      <c r="Z347" s="382">
        <v>44082</v>
      </c>
    </row>
    <row r="348" spans="1:26" ht="14.25">
      <c r="A348" s="58" t="s">
        <v>499</v>
      </c>
      <c r="B348" s="375">
        <v>1</v>
      </c>
      <c r="C348" s="375" t="s">
        <v>131</v>
      </c>
      <c r="D348" s="375" t="s">
        <v>1263</v>
      </c>
      <c r="E348" s="375" t="s">
        <v>540</v>
      </c>
      <c r="F348" s="375" t="s">
        <v>540</v>
      </c>
      <c r="G348" s="384"/>
      <c r="H348" s="375" t="s">
        <v>1251</v>
      </c>
      <c r="J348" s="382">
        <v>44055</v>
      </c>
      <c r="K348" s="379" t="s">
        <v>1252</v>
      </c>
      <c r="L348" s="375">
        <v>3</v>
      </c>
      <c r="M348" s="382">
        <v>44060</v>
      </c>
      <c r="N348" s="375" t="s">
        <v>846</v>
      </c>
      <c r="O348" s="375" t="s">
        <v>1264</v>
      </c>
      <c r="P348" s="382">
        <v>44060</v>
      </c>
      <c r="Q348" s="396">
        <v>210</v>
      </c>
      <c r="R348" s="406">
        <f t="shared" si="13"/>
        <v>210</v>
      </c>
      <c r="S348" s="382">
        <v>44075</v>
      </c>
      <c r="T348" s="382">
        <v>44082</v>
      </c>
      <c r="U348" s="382">
        <v>44082</v>
      </c>
      <c r="V348" s="382">
        <v>44082</v>
      </c>
      <c r="W348" s="382">
        <v>44082</v>
      </c>
      <c r="X348" s="375" t="s">
        <v>1265</v>
      </c>
      <c r="Y348" s="375">
        <v>14520</v>
      </c>
      <c r="Z348" s="382">
        <v>44075</v>
      </c>
    </row>
    <row r="349" spans="1:26" ht="14.25">
      <c r="A349" s="58" t="s">
        <v>499</v>
      </c>
      <c r="B349" s="375">
        <v>10</v>
      </c>
      <c r="C349" s="375" t="s">
        <v>796</v>
      </c>
      <c r="D349" s="375" t="s">
        <v>1266</v>
      </c>
      <c r="E349" s="375" t="s">
        <v>540</v>
      </c>
      <c r="F349" s="375" t="s">
        <v>540</v>
      </c>
      <c r="G349" s="384"/>
      <c r="H349" s="375" t="s">
        <v>1267</v>
      </c>
      <c r="J349" s="382">
        <v>44055</v>
      </c>
      <c r="K349" s="379" t="s">
        <v>1268</v>
      </c>
      <c r="L349" s="375">
        <v>3</v>
      </c>
      <c r="M349" s="382">
        <v>44060</v>
      </c>
      <c r="N349" s="375" t="s">
        <v>1125</v>
      </c>
      <c r="O349" s="375" t="s">
        <v>1269</v>
      </c>
      <c r="P349" s="382">
        <v>44060</v>
      </c>
      <c r="Q349" s="396">
        <v>480</v>
      </c>
      <c r="R349" s="406">
        <f t="shared" si="13"/>
        <v>4800</v>
      </c>
      <c r="S349" s="382">
        <v>44075</v>
      </c>
      <c r="T349" s="382">
        <v>44082</v>
      </c>
      <c r="U349" s="382">
        <v>44082</v>
      </c>
      <c r="V349" s="382">
        <v>44082</v>
      </c>
      <c r="W349" s="382">
        <v>44082</v>
      </c>
      <c r="X349" s="375" t="s">
        <v>1270</v>
      </c>
      <c r="Y349" s="375">
        <v>139529</v>
      </c>
      <c r="Z349" s="382">
        <v>44082</v>
      </c>
    </row>
    <row r="350" spans="1:26" ht="14.25">
      <c r="A350" s="58" t="s">
        <v>499</v>
      </c>
      <c r="B350" s="375">
        <v>6</v>
      </c>
      <c r="C350" s="375" t="s">
        <v>1133</v>
      </c>
      <c r="D350" s="375" t="s">
        <v>1271</v>
      </c>
      <c r="E350" s="375" t="s">
        <v>540</v>
      </c>
      <c r="F350" s="375" t="s">
        <v>540</v>
      </c>
      <c r="G350" s="384"/>
      <c r="H350" s="375" t="s">
        <v>1267</v>
      </c>
      <c r="J350" s="382">
        <v>44055</v>
      </c>
      <c r="K350" s="379" t="s">
        <v>1268</v>
      </c>
      <c r="L350" s="375">
        <v>3</v>
      </c>
      <c r="M350" s="382">
        <v>44060</v>
      </c>
      <c r="N350" s="375" t="s">
        <v>1125</v>
      </c>
      <c r="O350" s="375" t="s">
        <v>1269</v>
      </c>
      <c r="P350" s="382">
        <v>44060</v>
      </c>
      <c r="Q350" s="396">
        <v>750</v>
      </c>
      <c r="R350" s="406">
        <f t="shared" si="13"/>
        <v>4500</v>
      </c>
      <c r="S350" s="382">
        <v>44075</v>
      </c>
      <c r="T350" s="382">
        <v>44082</v>
      </c>
      <c r="U350" s="382">
        <v>44082</v>
      </c>
      <c r="V350" s="382">
        <v>44082</v>
      </c>
      <c r="W350" s="382">
        <v>44082</v>
      </c>
      <c r="X350" s="375" t="s">
        <v>1270</v>
      </c>
      <c r="Y350" s="375">
        <v>139529</v>
      </c>
      <c r="Z350" s="382">
        <v>44082</v>
      </c>
    </row>
    <row r="351" spans="1:26" ht="14.25">
      <c r="A351" s="58" t="s">
        <v>499</v>
      </c>
      <c r="B351" s="375">
        <v>6</v>
      </c>
      <c r="C351" s="375" t="s">
        <v>1133</v>
      </c>
      <c r="D351" s="375" t="s">
        <v>1272</v>
      </c>
      <c r="E351" s="375" t="s">
        <v>540</v>
      </c>
      <c r="F351" s="375" t="s">
        <v>540</v>
      </c>
      <c r="G351" s="384"/>
      <c r="H351" s="375" t="s">
        <v>1267</v>
      </c>
      <c r="J351" s="382">
        <v>44055</v>
      </c>
      <c r="K351" s="379" t="s">
        <v>1268</v>
      </c>
      <c r="L351" s="375">
        <v>3</v>
      </c>
      <c r="M351" s="382">
        <v>44060</v>
      </c>
      <c r="N351" s="375" t="s">
        <v>1125</v>
      </c>
      <c r="O351" s="375" t="s">
        <v>1269</v>
      </c>
      <c r="P351" s="382">
        <v>44060</v>
      </c>
      <c r="Q351" s="396">
        <v>385</v>
      </c>
      <c r="R351" s="406">
        <f t="shared" si="13"/>
        <v>2310</v>
      </c>
      <c r="S351" s="382">
        <v>44075</v>
      </c>
      <c r="T351" s="382">
        <v>44082</v>
      </c>
      <c r="U351" s="382">
        <v>44082</v>
      </c>
      <c r="V351" s="382">
        <v>44082</v>
      </c>
      <c r="W351" s="382">
        <v>44082</v>
      </c>
      <c r="X351" s="375" t="s">
        <v>1270</v>
      </c>
      <c r="Y351" s="375">
        <v>139529</v>
      </c>
      <c r="Z351" s="382">
        <v>44082</v>
      </c>
    </row>
    <row r="352" spans="1:26" ht="14.25">
      <c r="A352" s="58" t="s">
        <v>499</v>
      </c>
      <c r="B352" s="375">
        <v>1</v>
      </c>
      <c r="C352" s="375" t="s">
        <v>234</v>
      </c>
      <c r="D352" s="375" t="s">
        <v>1273</v>
      </c>
      <c r="E352" s="375" t="s">
        <v>540</v>
      </c>
      <c r="F352" s="375" t="s">
        <v>540</v>
      </c>
      <c r="G352" s="384"/>
      <c r="H352" s="375" t="s">
        <v>1267</v>
      </c>
      <c r="J352" s="382">
        <v>44055</v>
      </c>
      <c r="K352" s="379" t="s">
        <v>1268</v>
      </c>
      <c r="L352" s="375">
        <v>3</v>
      </c>
      <c r="M352" s="382">
        <v>44060</v>
      </c>
      <c r="N352" s="375" t="s">
        <v>1125</v>
      </c>
      <c r="O352" s="375" t="s">
        <v>1269</v>
      </c>
      <c r="P352" s="382">
        <v>44060</v>
      </c>
      <c r="Q352" s="396">
        <v>2612</v>
      </c>
      <c r="R352" s="406">
        <f t="shared" si="13"/>
        <v>2612</v>
      </c>
      <c r="S352" s="382">
        <v>44075</v>
      </c>
      <c r="T352" s="382">
        <v>44082</v>
      </c>
      <c r="U352" s="382">
        <v>44082</v>
      </c>
      <c r="V352" s="382">
        <v>44082</v>
      </c>
      <c r="W352" s="382">
        <v>44082</v>
      </c>
      <c r="X352" s="375" t="s">
        <v>1270</v>
      </c>
      <c r="Y352" s="375">
        <v>139529</v>
      </c>
      <c r="Z352" s="382">
        <v>44082</v>
      </c>
    </row>
    <row r="353" spans="1:26" ht="14.25">
      <c r="A353" s="58" t="s">
        <v>499</v>
      </c>
      <c r="B353" s="375">
        <v>2</v>
      </c>
      <c r="C353" s="375" t="s">
        <v>1133</v>
      </c>
      <c r="D353" s="375" t="s">
        <v>1274</v>
      </c>
      <c r="E353" s="375" t="s">
        <v>540</v>
      </c>
      <c r="F353" s="375" t="s">
        <v>540</v>
      </c>
      <c r="G353" s="384"/>
      <c r="H353" s="375" t="s">
        <v>1267</v>
      </c>
      <c r="J353" s="382">
        <v>44055</v>
      </c>
      <c r="K353" s="379" t="s">
        <v>1268</v>
      </c>
      <c r="L353" s="375">
        <v>3</v>
      </c>
      <c r="M353" s="382">
        <v>44060</v>
      </c>
      <c r="N353" s="375" t="s">
        <v>1125</v>
      </c>
      <c r="O353" s="375" t="s">
        <v>1269</v>
      </c>
      <c r="P353" s="382">
        <v>44060</v>
      </c>
      <c r="Q353" s="396">
        <v>566.5</v>
      </c>
      <c r="R353" s="406">
        <f t="shared" si="13"/>
        <v>1133</v>
      </c>
      <c r="S353" s="382">
        <v>44075</v>
      </c>
      <c r="T353" s="382">
        <v>44082</v>
      </c>
      <c r="U353" s="382">
        <v>44082</v>
      </c>
      <c r="V353" s="382">
        <v>44082</v>
      </c>
      <c r="W353" s="382">
        <v>44082</v>
      </c>
      <c r="X353" s="375" t="s">
        <v>1270</v>
      </c>
      <c r="Y353" s="375">
        <v>139529</v>
      </c>
      <c r="Z353" s="382">
        <v>44082</v>
      </c>
    </row>
    <row r="354" spans="1:26" ht="14.25">
      <c r="A354" s="58" t="s">
        <v>499</v>
      </c>
      <c r="B354" s="375">
        <v>3</v>
      </c>
      <c r="C354" s="375" t="s">
        <v>1133</v>
      </c>
      <c r="D354" s="375" t="s">
        <v>1275</v>
      </c>
      <c r="E354" s="375" t="s">
        <v>540</v>
      </c>
      <c r="F354" s="375" t="s">
        <v>540</v>
      </c>
      <c r="G354" s="384"/>
      <c r="H354" s="375" t="s">
        <v>1267</v>
      </c>
      <c r="J354" s="382">
        <v>44055</v>
      </c>
      <c r="K354" s="379" t="s">
        <v>1268</v>
      </c>
      <c r="L354" s="375">
        <v>3</v>
      </c>
      <c r="M354" s="382">
        <v>44060</v>
      </c>
      <c r="N354" s="375" t="s">
        <v>1125</v>
      </c>
      <c r="O354" s="375" t="s">
        <v>1269</v>
      </c>
      <c r="P354" s="382">
        <v>44060</v>
      </c>
      <c r="Q354" s="396">
        <v>595</v>
      </c>
      <c r="R354" s="406">
        <f t="shared" si="13"/>
        <v>1785</v>
      </c>
      <c r="S354" s="382">
        <v>44075</v>
      </c>
      <c r="T354" s="382">
        <v>44082</v>
      </c>
      <c r="U354" s="382">
        <v>44082</v>
      </c>
      <c r="V354" s="382">
        <v>44082</v>
      </c>
      <c r="W354" s="382">
        <v>44082</v>
      </c>
      <c r="X354" s="375" t="s">
        <v>1270</v>
      </c>
      <c r="Y354" s="375">
        <v>139529</v>
      </c>
      <c r="Z354" s="382">
        <v>44082</v>
      </c>
    </row>
    <row r="355" spans="1:26" ht="14.25">
      <c r="A355" s="58" t="s">
        <v>499</v>
      </c>
      <c r="B355" s="375">
        <v>10</v>
      </c>
      <c r="C355" s="375" t="s">
        <v>734</v>
      </c>
      <c r="D355" s="375" t="s">
        <v>1276</v>
      </c>
      <c r="E355" s="375" t="s">
        <v>540</v>
      </c>
      <c r="F355" s="375" t="s">
        <v>540</v>
      </c>
      <c r="G355" s="384"/>
      <c r="H355" s="375" t="s">
        <v>1267</v>
      </c>
      <c r="J355" s="382">
        <v>44055</v>
      </c>
      <c r="K355" s="379" t="s">
        <v>1268</v>
      </c>
      <c r="L355" s="375">
        <v>3</v>
      </c>
      <c r="M355" s="382">
        <v>44060</v>
      </c>
      <c r="N355" s="375" t="s">
        <v>1125</v>
      </c>
      <c r="O355" s="375" t="s">
        <v>1269</v>
      </c>
      <c r="P355" s="382">
        <v>44060</v>
      </c>
      <c r="Q355" s="396">
        <v>100</v>
      </c>
      <c r="R355" s="406">
        <f t="shared" si="13"/>
        <v>1000</v>
      </c>
      <c r="S355" s="382">
        <v>44075</v>
      </c>
      <c r="T355" s="382">
        <v>44082</v>
      </c>
      <c r="U355" s="382">
        <v>44082</v>
      </c>
      <c r="V355" s="382">
        <v>44082</v>
      </c>
      <c r="W355" s="382">
        <v>44082</v>
      </c>
      <c r="X355" s="375" t="s">
        <v>1270</v>
      </c>
      <c r="Y355" s="375">
        <v>139529</v>
      </c>
      <c r="Z355" s="382">
        <v>44082</v>
      </c>
    </row>
    <row r="356" spans="1:26" ht="14.25">
      <c r="A356" s="58" t="s">
        <v>499</v>
      </c>
      <c r="B356" s="375">
        <v>15</v>
      </c>
      <c r="C356" s="375" t="s">
        <v>148</v>
      </c>
      <c r="D356" s="375" t="s">
        <v>1277</v>
      </c>
      <c r="E356" s="375" t="s">
        <v>540</v>
      </c>
      <c r="F356" s="375" t="s">
        <v>540</v>
      </c>
      <c r="G356" s="384"/>
      <c r="H356" s="375" t="s">
        <v>1267</v>
      </c>
      <c r="J356" s="382">
        <v>44055</v>
      </c>
      <c r="K356" s="379" t="s">
        <v>1268</v>
      </c>
      <c r="L356" s="375">
        <v>3</v>
      </c>
      <c r="M356" s="382">
        <v>44060</v>
      </c>
      <c r="N356" s="375" t="s">
        <v>1125</v>
      </c>
      <c r="O356" s="375" t="s">
        <v>1269</v>
      </c>
      <c r="P356" s="382">
        <v>44060</v>
      </c>
      <c r="Q356" s="396">
        <v>15</v>
      </c>
      <c r="R356" s="406">
        <f t="shared" si="13"/>
        <v>225</v>
      </c>
      <c r="S356" s="382">
        <v>44075</v>
      </c>
      <c r="T356" s="382">
        <v>44082</v>
      </c>
      <c r="U356" s="382">
        <v>44082</v>
      </c>
      <c r="V356" s="382">
        <v>44082</v>
      </c>
      <c r="W356" s="382">
        <v>44082</v>
      </c>
      <c r="X356" s="375" t="s">
        <v>1270</v>
      </c>
      <c r="Y356" s="375">
        <v>139529</v>
      </c>
      <c r="Z356" s="382">
        <v>44082</v>
      </c>
    </row>
    <row r="357" spans="1:26" ht="14.25">
      <c r="A357" s="58" t="s">
        <v>499</v>
      </c>
      <c r="B357" s="375">
        <v>2</v>
      </c>
      <c r="C357" s="375" t="s">
        <v>148</v>
      </c>
      <c r="D357" s="375" t="s">
        <v>885</v>
      </c>
      <c r="E357" s="375" t="s">
        <v>540</v>
      </c>
      <c r="F357" s="375" t="s">
        <v>540</v>
      </c>
      <c r="G357" s="384"/>
      <c r="H357" s="375" t="s">
        <v>1267</v>
      </c>
      <c r="J357" s="382">
        <v>44055</v>
      </c>
      <c r="K357" s="379" t="s">
        <v>1268</v>
      </c>
      <c r="L357" s="375">
        <v>3</v>
      </c>
      <c r="M357" s="382">
        <v>44060</v>
      </c>
      <c r="N357" s="375" t="s">
        <v>1125</v>
      </c>
      <c r="O357" s="375" t="s">
        <v>1269</v>
      </c>
      <c r="P357" s="382">
        <v>44060</v>
      </c>
      <c r="Q357" s="396">
        <v>45</v>
      </c>
      <c r="R357" s="406">
        <f t="shared" si="13"/>
        <v>90</v>
      </c>
      <c r="S357" s="382">
        <v>44075</v>
      </c>
      <c r="T357" s="382">
        <v>44082</v>
      </c>
      <c r="U357" s="382">
        <v>44082</v>
      </c>
      <c r="V357" s="382">
        <v>44082</v>
      </c>
      <c r="W357" s="382">
        <v>44082</v>
      </c>
      <c r="X357" s="375" t="s">
        <v>1270</v>
      </c>
      <c r="Y357" s="375">
        <v>139529</v>
      </c>
      <c r="Z357" s="382">
        <v>44082</v>
      </c>
    </row>
    <row r="358" spans="1:26" ht="14.25">
      <c r="A358" s="58" t="s">
        <v>499</v>
      </c>
      <c r="B358" s="375">
        <v>5</v>
      </c>
      <c r="C358" s="375" t="s">
        <v>148</v>
      </c>
      <c r="D358" s="375" t="s">
        <v>1278</v>
      </c>
      <c r="E358" s="375" t="s">
        <v>540</v>
      </c>
      <c r="F358" s="375" t="s">
        <v>540</v>
      </c>
      <c r="G358" s="384"/>
      <c r="H358" s="375" t="s">
        <v>1267</v>
      </c>
      <c r="J358" s="382">
        <v>44055</v>
      </c>
      <c r="K358" s="379" t="s">
        <v>1268</v>
      </c>
      <c r="L358" s="375">
        <v>3</v>
      </c>
      <c r="M358" s="382">
        <v>44060</v>
      </c>
      <c r="N358" s="375" t="s">
        <v>1125</v>
      </c>
      <c r="O358" s="375" t="s">
        <v>1269</v>
      </c>
      <c r="P358" s="382">
        <v>44060</v>
      </c>
      <c r="Q358" s="396">
        <v>59</v>
      </c>
      <c r="R358" s="406">
        <f t="shared" si="13"/>
        <v>295</v>
      </c>
      <c r="S358" s="382">
        <v>44075</v>
      </c>
      <c r="T358" s="382">
        <v>44082</v>
      </c>
      <c r="U358" s="382">
        <v>44082</v>
      </c>
      <c r="V358" s="382">
        <v>44082</v>
      </c>
      <c r="W358" s="382">
        <v>44082</v>
      </c>
      <c r="X358" s="375" t="s">
        <v>1270</v>
      </c>
      <c r="Y358" s="375">
        <v>139529</v>
      </c>
      <c r="Z358" s="382">
        <v>44082</v>
      </c>
    </row>
    <row r="359" spans="1:26" ht="14.25">
      <c r="A359" s="58" t="s">
        <v>499</v>
      </c>
      <c r="B359" s="375">
        <v>5</v>
      </c>
      <c r="C359" s="375" t="s">
        <v>148</v>
      </c>
      <c r="D359" s="375" t="s">
        <v>1279</v>
      </c>
      <c r="E359" s="375" t="s">
        <v>540</v>
      </c>
      <c r="F359" s="375" t="s">
        <v>540</v>
      </c>
      <c r="G359" s="384"/>
      <c r="H359" s="375" t="s">
        <v>1267</v>
      </c>
      <c r="J359" s="382">
        <v>44055</v>
      </c>
      <c r="K359" s="379" t="s">
        <v>1268</v>
      </c>
      <c r="L359" s="375">
        <v>3</v>
      </c>
      <c r="M359" s="382">
        <v>44060</v>
      </c>
      <c r="N359" s="375" t="s">
        <v>1125</v>
      </c>
      <c r="O359" s="375" t="s">
        <v>1269</v>
      </c>
      <c r="P359" s="382">
        <v>44060</v>
      </c>
      <c r="Q359" s="396">
        <v>20</v>
      </c>
      <c r="R359" s="406">
        <f t="shared" si="13"/>
        <v>100</v>
      </c>
      <c r="S359" s="382">
        <v>44075</v>
      </c>
      <c r="T359" s="382">
        <v>44082</v>
      </c>
      <c r="U359" s="382">
        <v>44082</v>
      </c>
      <c r="V359" s="382">
        <v>44082</v>
      </c>
      <c r="W359" s="382">
        <v>44082</v>
      </c>
      <c r="X359" s="375" t="s">
        <v>1270</v>
      </c>
      <c r="Y359" s="375">
        <v>139529</v>
      </c>
      <c r="Z359" s="382">
        <v>44082</v>
      </c>
    </row>
    <row r="360" spans="1:26" ht="14.25">
      <c r="A360" s="58" t="s">
        <v>499</v>
      </c>
      <c r="B360" s="375">
        <v>3</v>
      </c>
      <c r="C360" s="375" t="s">
        <v>148</v>
      </c>
      <c r="D360" s="375" t="s">
        <v>1280</v>
      </c>
      <c r="E360" s="375" t="s">
        <v>540</v>
      </c>
      <c r="F360" s="375" t="s">
        <v>540</v>
      </c>
      <c r="G360" s="384"/>
      <c r="H360" s="375" t="s">
        <v>1267</v>
      </c>
      <c r="J360" s="382">
        <v>44055</v>
      </c>
      <c r="K360" s="379" t="s">
        <v>1268</v>
      </c>
      <c r="L360" s="375">
        <v>3</v>
      </c>
      <c r="M360" s="382">
        <v>44060</v>
      </c>
      <c r="N360" s="375" t="s">
        <v>1125</v>
      </c>
      <c r="O360" s="375" t="s">
        <v>1269</v>
      </c>
      <c r="P360" s="382">
        <v>44060</v>
      </c>
      <c r="Q360" s="396">
        <v>49</v>
      </c>
      <c r="R360" s="406">
        <f t="shared" si="13"/>
        <v>147</v>
      </c>
      <c r="S360" s="382">
        <v>44075</v>
      </c>
      <c r="T360" s="382">
        <v>44082</v>
      </c>
      <c r="U360" s="382">
        <v>44082</v>
      </c>
      <c r="V360" s="382">
        <v>44082</v>
      </c>
      <c r="W360" s="382">
        <v>44082</v>
      </c>
      <c r="X360" s="375" t="s">
        <v>1270</v>
      </c>
      <c r="Y360" s="375">
        <v>139529</v>
      </c>
      <c r="Z360" s="382">
        <v>44082</v>
      </c>
    </row>
    <row r="361" spans="1:26" ht="14.25">
      <c r="A361" s="58" t="s">
        <v>499</v>
      </c>
      <c r="B361" s="375">
        <v>2</v>
      </c>
      <c r="C361" s="375" t="s">
        <v>1133</v>
      </c>
      <c r="D361" s="375" t="s">
        <v>1281</v>
      </c>
      <c r="E361" s="375" t="s">
        <v>540</v>
      </c>
      <c r="F361" s="375" t="s">
        <v>540</v>
      </c>
      <c r="G361" s="384"/>
      <c r="H361" s="375" t="s">
        <v>1267</v>
      </c>
      <c r="J361" s="382">
        <v>44055</v>
      </c>
      <c r="K361" s="379" t="s">
        <v>1268</v>
      </c>
      <c r="L361" s="375">
        <v>3</v>
      </c>
      <c r="M361" s="382">
        <v>44060</v>
      </c>
      <c r="N361" s="375" t="s">
        <v>846</v>
      </c>
      <c r="O361" s="375" t="s">
        <v>1282</v>
      </c>
      <c r="P361" s="382">
        <v>44060</v>
      </c>
      <c r="Q361" s="396">
        <v>654</v>
      </c>
      <c r="R361" s="406">
        <f t="shared" si="13"/>
        <v>1308</v>
      </c>
      <c r="S361" s="382">
        <v>44075</v>
      </c>
      <c r="T361" s="382">
        <v>44082</v>
      </c>
      <c r="U361" s="382">
        <v>44082</v>
      </c>
      <c r="V361" s="382">
        <v>44082</v>
      </c>
      <c r="W361" s="382">
        <v>44082</v>
      </c>
      <c r="X361" s="375" t="s">
        <v>1283</v>
      </c>
      <c r="Y361" s="375">
        <v>14519</v>
      </c>
      <c r="Z361" s="382">
        <v>44075</v>
      </c>
    </row>
    <row r="362" spans="1:26" ht="14.25">
      <c r="A362" s="424" t="s">
        <v>499</v>
      </c>
      <c r="B362" s="375">
        <v>1</v>
      </c>
      <c r="C362" s="375" t="s">
        <v>148</v>
      </c>
      <c r="D362" s="375" t="s">
        <v>1284</v>
      </c>
      <c r="E362" s="375" t="s">
        <v>540</v>
      </c>
      <c r="F362" s="375" t="s">
        <v>540</v>
      </c>
      <c r="G362" s="384"/>
      <c r="H362" s="375" t="s">
        <v>1285</v>
      </c>
      <c r="J362" s="382">
        <v>44055</v>
      </c>
      <c r="K362" s="379" t="s">
        <v>1286</v>
      </c>
      <c r="L362" s="375">
        <v>3</v>
      </c>
      <c r="M362" s="382">
        <v>44060</v>
      </c>
      <c r="N362" s="423" t="s">
        <v>851</v>
      </c>
      <c r="O362" s="375" t="s">
        <v>1287</v>
      </c>
      <c r="P362" s="382">
        <v>44060</v>
      </c>
      <c r="Q362" s="396">
        <v>869.1</v>
      </c>
      <c r="R362" s="406">
        <f t="shared" si="13"/>
        <v>869.1</v>
      </c>
      <c r="S362" s="382">
        <v>44075</v>
      </c>
      <c r="T362" s="382">
        <v>44082</v>
      </c>
      <c r="U362" s="382">
        <v>44082</v>
      </c>
      <c r="V362" s="382">
        <v>44082</v>
      </c>
      <c r="W362" s="382">
        <v>44082</v>
      </c>
      <c r="X362" s="375" t="s">
        <v>1288</v>
      </c>
      <c r="Y362" s="375">
        <v>17251</v>
      </c>
      <c r="Z362" s="382">
        <v>44082</v>
      </c>
    </row>
    <row r="363" spans="1:26" ht="14.25">
      <c r="A363" s="424" t="s">
        <v>499</v>
      </c>
      <c r="B363" s="375">
        <v>1</v>
      </c>
      <c r="C363" s="375" t="s">
        <v>131</v>
      </c>
      <c r="D363" s="375" t="s">
        <v>1289</v>
      </c>
      <c r="E363" s="375" t="s">
        <v>540</v>
      </c>
      <c r="F363" s="375" t="s">
        <v>540</v>
      </c>
      <c r="G363" s="384"/>
      <c r="H363" s="375" t="s">
        <v>1285</v>
      </c>
      <c r="J363" s="382">
        <v>44055</v>
      </c>
      <c r="K363" s="379" t="s">
        <v>1286</v>
      </c>
      <c r="L363" s="375">
        <v>3</v>
      </c>
      <c r="M363" s="382">
        <v>44060</v>
      </c>
      <c r="N363" s="423" t="s">
        <v>851</v>
      </c>
      <c r="O363" s="375" t="s">
        <v>1287</v>
      </c>
      <c r="P363" s="382">
        <v>44060</v>
      </c>
      <c r="Q363" s="396">
        <v>2088.8000000000002</v>
      </c>
      <c r="R363" s="406">
        <f t="shared" si="13"/>
        <v>2088.8000000000002</v>
      </c>
      <c r="S363" s="382">
        <v>44075</v>
      </c>
      <c r="T363" s="382">
        <v>44082</v>
      </c>
      <c r="U363" s="382">
        <v>44082</v>
      </c>
      <c r="V363" s="382">
        <v>44082</v>
      </c>
      <c r="W363" s="382">
        <v>44082</v>
      </c>
      <c r="X363" s="375" t="s">
        <v>1288</v>
      </c>
      <c r="Y363" s="375">
        <v>17251</v>
      </c>
      <c r="Z363" s="382">
        <v>44082</v>
      </c>
    </row>
    <row r="364" spans="1:26" ht="14.25">
      <c r="A364" s="424" t="s">
        <v>499</v>
      </c>
      <c r="B364" s="375">
        <v>1</v>
      </c>
      <c r="C364" s="375" t="s">
        <v>148</v>
      </c>
      <c r="D364" s="375" t="s">
        <v>1290</v>
      </c>
      <c r="E364" s="375" t="s">
        <v>540</v>
      </c>
      <c r="F364" s="375" t="s">
        <v>540</v>
      </c>
      <c r="G364" s="384"/>
      <c r="H364" s="375" t="s">
        <v>1285</v>
      </c>
      <c r="J364" s="382">
        <v>44055</v>
      </c>
      <c r="K364" s="379" t="s">
        <v>1286</v>
      </c>
      <c r="L364" s="375">
        <v>3</v>
      </c>
      <c r="M364" s="382">
        <v>44060</v>
      </c>
      <c r="N364" s="423" t="s">
        <v>851</v>
      </c>
      <c r="O364" s="375" t="s">
        <v>1287</v>
      </c>
      <c r="P364" s="382">
        <v>44060</v>
      </c>
      <c r="Q364" s="396">
        <v>245.3</v>
      </c>
      <c r="R364" s="406">
        <f t="shared" si="13"/>
        <v>245.3</v>
      </c>
      <c r="S364" s="382">
        <v>44075</v>
      </c>
      <c r="T364" s="382">
        <v>44082</v>
      </c>
      <c r="U364" s="382">
        <v>44082</v>
      </c>
      <c r="V364" s="382">
        <v>44082</v>
      </c>
      <c r="W364" s="382">
        <v>44082</v>
      </c>
      <c r="X364" s="375" t="s">
        <v>1288</v>
      </c>
      <c r="Y364" s="375">
        <v>17251</v>
      </c>
      <c r="Z364" s="382">
        <v>44082</v>
      </c>
    </row>
    <row r="365" spans="1:26" ht="14.25">
      <c r="A365" s="424" t="s">
        <v>499</v>
      </c>
      <c r="B365" s="375">
        <v>10</v>
      </c>
      <c r="C365" s="375" t="s">
        <v>148</v>
      </c>
      <c r="D365" s="375" t="s">
        <v>1291</v>
      </c>
      <c r="E365" s="375" t="s">
        <v>540</v>
      </c>
      <c r="F365" s="375" t="s">
        <v>540</v>
      </c>
      <c r="G365" s="384"/>
      <c r="H365" s="375" t="s">
        <v>1285</v>
      </c>
      <c r="J365" s="382">
        <v>44055</v>
      </c>
      <c r="K365" s="379" t="s">
        <v>1286</v>
      </c>
      <c r="L365" s="375">
        <v>3</v>
      </c>
      <c r="M365" s="382">
        <v>44060</v>
      </c>
      <c r="N365" s="423" t="s">
        <v>851</v>
      </c>
      <c r="O365" s="375" t="s">
        <v>1287</v>
      </c>
      <c r="P365" s="382">
        <v>44060</v>
      </c>
      <c r="Q365" s="396">
        <v>41.55</v>
      </c>
      <c r="R365" s="406">
        <f t="shared" si="13"/>
        <v>415.5</v>
      </c>
      <c r="S365" s="382">
        <v>44075</v>
      </c>
      <c r="T365" s="382">
        <v>44082</v>
      </c>
      <c r="U365" s="382">
        <v>44082</v>
      </c>
      <c r="V365" s="382">
        <v>44082</v>
      </c>
      <c r="W365" s="382">
        <v>44082</v>
      </c>
      <c r="X365" s="375" t="s">
        <v>1288</v>
      </c>
      <c r="Y365" s="375">
        <v>17251</v>
      </c>
      <c r="Z365" s="382">
        <v>44082</v>
      </c>
    </row>
    <row r="366" spans="1:26" ht="14.25">
      <c r="A366" s="424" t="s">
        <v>499</v>
      </c>
      <c r="B366" s="375">
        <v>20</v>
      </c>
      <c r="C366" s="375" t="s">
        <v>148</v>
      </c>
      <c r="D366" s="375" t="s">
        <v>1292</v>
      </c>
      <c r="E366" s="375" t="s">
        <v>540</v>
      </c>
      <c r="F366" s="375" t="s">
        <v>540</v>
      </c>
      <c r="G366" s="384"/>
      <c r="H366" s="375" t="s">
        <v>1285</v>
      </c>
      <c r="J366" s="382">
        <v>44055</v>
      </c>
      <c r="K366" s="379" t="s">
        <v>1286</v>
      </c>
      <c r="L366" s="375">
        <v>3</v>
      </c>
      <c r="M366" s="382">
        <v>44060</v>
      </c>
      <c r="N366" s="423" t="s">
        <v>851</v>
      </c>
      <c r="O366" s="375" t="s">
        <v>1287</v>
      </c>
      <c r="P366" s="382">
        <v>44060</v>
      </c>
      <c r="Q366" s="396">
        <v>27.75</v>
      </c>
      <c r="R366" s="406">
        <f t="shared" si="13"/>
        <v>555</v>
      </c>
      <c r="S366" s="382">
        <v>44075</v>
      </c>
      <c r="T366" s="382">
        <v>44082</v>
      </c>
      <c r="U366" s="382">
        <v>44082</v>
      </c>
      <c r="V366" s="382">
        <v>44082</v>
      </c>
      <c r="W366" s="382">
        <v>44082</v>
      </c>
      <c r="X366" s="375" t="s">
        <v>1288</v>
      </c>
      <c r="Y366" s="375">
        <v>17251</v>
      </c>
      <c r="Z366" s="382">
        <v>44082</v>
      </c>
    </row>
    <row r="367" spans="1:26" ht="14.25">
      <c r="A367" s="424" t="s">
        <v>499</v>
      </c>
      <c r="B367" s="375">
        <v>10</v>
      </c>
      <c r="C367" s="375" t="s">
        <v>148</v>
      </c>
      <c r="D367" s="375" t="s">
        <v>1293</v>
      </c>
      <c r="E367" s="375" t="s">
        <v>540</v>
      </c>
      <c r="F367" s="375" t="s">
        <v>540</v>
      </c>
      <c r="G367" s="384"/>
      <c r="H367" s="375" t="s">
        <v>1285</v>
      </c>
      <c r="J367" s="382">
        <v>44055</v>
      </c>
      <c r="K367" s="379" t="s">
        <v>1286</v>
      </c>
      <c r="L367" s="375">
        <v>3</v>
      </c>
      <c r="M367" s="382">
        <v>44060</v>
      </c>
      <c r="N367" s="423" t="s">
        <v>851</v>
      </c>
      <c r="O367" s="375" t="s">
        <v>1287</v>
      </c>
      <c r="P367" s="382">
        <v>44060</v>
      </c>
      <c r="Q367" s="396">
        <v>38.950000000000003</v>
      </c>
      <c r="R367" s="406">
        <f t="shared" si="13"/>
        <v>389.5</v>
      </c>
      <c r="S367" s="382">
        <v>44075</v>
      </c>
      <c r="T367" s="382">
        <v>44082</v>
      </c>
      <c r="U367" s="382">
        <v>44082</v>
      </c>
      <c r="V367" s="382">
        <v>44082</v>
      </c>
      <c r="W367" s="382">
        <v>44082</v>
      </c>
      <c r="X367" s="375" t="s">
        <v>1288</v>
      </c>
      <c r="Y367" s="375">
        <v>17251</v>
      </c>
      <c r="Z367" s="382">
        <v>44082</v>
      </c>
    </row>
    <row r="368" spans="1:26" ht="14.25">
      <c r="A368" s="424" t="s">
        <v>499</v>
      </c>
      <c r="B368" s="375">
        <v>12</v>
      </c>
      <c r="C368" s="375" t="s">
        <v>148</v>
      </c>
      <c r="D368" s="375" t="s">
        <v>1294</v>
      </c>
      <c r="E368" s="375" t="s">
        <v>540</v>
      </c>
      <c r="F368" s="375" t="s">
        <v>540</v>
      </c>
      <c r="G368" s="384"/>
      <c r="H368" s="375" t="s">
        <v>1285</v>
      </c>
      <c r="J368" s="382">
        <v>44055</v>
      </c>
      <c r="K368" s="379" t="s">
        <v>1286</v>
      </c>
      <c r="L368" s="375">
        <v>3</v>
      </c>
      <c r="M368" s="382">
        <v>44060</v>
      </c>
      <c r="N368" s="423" t="s">
        <v>851</v>
      </c>
      <c r="O368" s="375" t="s">
        <v>1287</v>
      </c>
      <c r="P368" s="382">
        <v>44060</v>
      </c>
      <c r="Q368" s="396">
        <v>256.5</v>
      </c>
      <c r="R368" s="406">
        <f t="shared" si="13"/>
        <v>3078</v>
      </c>
      <c r="S368" s="382">
        <v>44075</v>
      </c>
      <c r="T368" s="382">
        <v>44082</v>
      </c>
      <c r="U368" s="382">
        <v>44082</v>
      </c>
      <c r="V368" s="382">
        <v>44082</v>
      </c>
      <c r="W368" s="382">
        <v>44082</v>
      </c>
      <c r="X368" s="375" t="s">
        <v>1288</v>
      </c>
      <c r="Y368" s="375">
        <v>17251</v>
      </c>
      <c r="Z368" s="382">
        <v>44082</v>
      </c>
    </row>
    <row r="369" spans="1:26" ht="14.25">
      <c r="A369" s="58" t="s">
        <v>499</v>
      </c>
      <c r="B369" s="375">
        <v>1</v>
      </c>
      <c r="C369" s="375" t="s">
        <v>148</v>
      </c>
      <c r="D369" s="375" t="s">
        <v>1295</v>
      </c>
      <c r="E369" s="375" t="s">
        <v>540</v>
      </c>
      <c r="F369" s="375" t="s">
        <v>540</v>
      </c>
      <c r="G369" s="384"/>
      <c r="H369" s="375" t="s">
        <v>1285</v>
      </c>
      <c r="J369" s="382">
        <v>44055</v>
      </c>
      <c r="K369" s="379" t="s">
        <v>1286</v>
      </c>
      <c r="L369" s="375">
        <v>3</v>
      </c>
      <c r="M369" s="382">
        <v>44060</v>
      </c>
      <c r="N369" s="375" t="s">
        <v>1125</v>
      </c>
      <c r="O369" s="375" t="s">
        <v>1296</v>
      </c>
      <c r="P369" s="382">
        <v>44060</v>
      </c>
      <c r="Q369" s="396">
        <v>1200</v>
      </c>
      <c r="R369" s="406">
        <f t="shared" si="13"/>
        <v>1200</v>
      </c>
      <c r="S369" s="382">
        <v>44075</v>
      </c>
      <c r="T369" s="382">
        <v>44082</v>
      </c>
      <c r="U369" s="382">
        <v>44082</v>
      </c>
      <c r="V369" s="382">
        <v>44082</v>
      </c>
      <c r="W369" s="382">
        <v>44082</v>
      </c>
      <c r="X369" s="375" t="s">
        <v>1297</v>
      </c>
      <c r="Y369" s="375">
        <v>139528</v>
      </c>
      <c r="Z369" s="382">
        <v>44082</v>
      </c>
    </row>
    <row r="370" spans="1:26" ht="14.25">
      <c r="A370" s="58" t="s">
        <v>499</v>
      </c>
      <c r="B370" s="375">
        <v>2</v>
      </c>
      <c r="C370" s="375" t="s">
        <v>148</v>
      </c>
      <c r="D370" s="375" t="s">
        <v>1298</v>
      </c>
      <c r="E370" s="375" t="s">
        <v>540</v>
      </c>
      <c r="F370" s="375" t="s">
        <v>540</v>
      </c>
      <c r="G370" s="384"/>
      <c r="H370" s="375" t="s">
        <v>1285</v>
      </c>
      <c r="J370" s="382">
        <v>44055</v>
      </c>
      <c r="K370" s="379" t="s">
        <v>1286</v>
      </c>
      <c r="L370" s="375">
        <v>3</v>
      </c>
      <c r="M370" s="382">
        <v>44060</v>
      </c>
      <c r="N370" s="375" t="s">
        <v>1125</v>
      </c>
      <c r="O370" s="375" t="s">
        <v>1296</v>
      </c>
      <c r="P370" s="382">
        <v>44060</v>
      </c>
      <c r="Q370" s="396">
        <v>640</v>
      </c>
      <c r="R370" s="406">
        <f t="shared" si="13"/>
        <v>1280</v>
      </c>
      <c r="S370" s="382">
        <v>44075</v>
      </c>
      <c r="T370" s="382">
        <v>44082</v>
      </c>
      <c r="U370" s="382">
        <v>44082</v>
      </c>
      <c r="V370" s="382">
        <v>44082</v>
      </c>
      <c r="W370" s="382">
        <v>44082</v>
      </c>
      <c r="X370" s="375" t="s">
        <v>1297</v>
      </c>
      <c r="Y370" s="375">
        <v>139528</v>
      </c>
      <c r="Z370" s="382">
        <v>44082</v>
      </c>
    </row>
    <row r="371" spans="1:26" ht="14.25">
      <c r="A371" s="58" t="s">
        <v>499</v>
      </c>
      <c r="B371" s="375">
        <v>2</v>
      </c>
      <c r="C371" s="375" t="s">
        <v>148</v>
      </c>
      <c r="D371" s="375" t="s">
        <v>1299</v>
      </c>
      <c r="E371" s="375" t="s">
        <v>540</v>
      </c>
      <c r="F371" s="375" t="s">
        <v>540</v>
      </c>
      <c r="G371" s="384"/>
      <c r="H371" s="375" t="s">
        <v>1285</v>
      </c>
      <c r="J371" s="382">
        <v>44055</v>
      </c>
      <c r="K371" s="379" t="s">
        <v>1286</v>
      </c>
      <c r="L371" s="375">
        <v>3</v>
      </c>
      <c r="M371" s="382">
        <v>44060</v>
      </c>
      <c r="N371" s="375" t="s">
        <v>1125</v>
      </c>
      <c r="O371" s="375" t="s">
        <v>1296</v>
      </c>
      <c r="P371" s="382">
        <v>44060</v>
      </c>
      <c r="Q371" s="396">
        <v>640</v>
      </c>
      <c r="R371" s="406">
        <f t="shared" si="13"/>
        <v>1280</v>
      </c>
      <c r="S371" s="382">
        <v>44075</v>
      </c>
      <c r="T371" s="382">
        <v>44082</v>
      </c>
      <c r="U371" s="382">
        <v>44082</v>
      </c>
      <c r="V371" s="382">
        <v>44082</v>
      </c>
      <c r="W371" s="382">
        <v>44082</v>
      </c>
      <c r="X371" s="375" t="s">
        <v>1297</v>
      </c>
      <c r="Y371" s="375">
        <v>139528</v>
      </c>
      <c r="Z371" s="382">
        <v>44082</v>
      </c>
    </row>
    <row r="372" spans="1:26" ht="14.25">
      <c r="A372" s="58" t="s">
        <v>499</v>
      </c>
      <c r="B372" s="375">
        <v>2</v>
      </c>
      <c r="C372" s="375" t="s">
        <v>131</v>
      </c>
      <c r="D372" s="375" t="s">
        <v>1300</v>
      </c>
      <c r="E372" s="375" t="s">
        <v>540</v>
      </c>
      <c r="F372" s="375" t="s">
        <v>540</v>
      </c>
      <c r="G372" s="384"/>
      <c r="H372" s="375" t="s">
        <v>1285</v>
      </c>
      <c r="J372" s="382">
        <v>44055</v>
      </c>
      <c r="K372" s="379" t="s">
        <v>1286</v>
      </c>
      <c r="L372" s="375">
        <v>3</v>
      </c>
      <c r="M372" s="382">
        <v>44060</v>
      </c>
      <c r="N372" s="375" t="s">
        <v>1125</v>
      </c>
      <c r="O372" s="375" t="s">
        <v>1296</v>
      </c>
      <c r="P372" s="382">
        <v>44060</v>
      </c>
      <c r="Q372" s="396">
        <v>3390</v>
      </c>
      <c r="R372" s="406">
        <f t="shared" si="13"/>
        <v>6780</v>
      </c>
      <c r="S372" s="382">
        <v>44075</v>
      </c>
      <c r="T372" s="382">
        <v>44082</v>
      </c>
      <c r="U372" s="382">
        <v>44082</v>
      </c>
      <c r="V372" s="382">
        <v>44082</v>
      </c>
      <c r="W372" s="382">
        <v>44082</v>
      </c>
      <c r="X372" s="375" t="s">
        <v>1297</v>
      </c>
      <c r="Y372" s="375">
        <v>139528</v>
      </c>
      <c r="Z372" s="382">
        <v>44082</v>
      </c>
    </row>
    <row r="373" spans="1:26" ht="14.25">
      <c r="A373" s="58" t="s">
        <v>499</v>
      </c>
      <c r="B373" s="375">
        <v>50</v>
      </c>
      <c r="C373" s="375" t="s">
        <v>802</v>
      </c>
      <c r="D373" s="375" t="s">
        <v>1301</v>
      </c>
      <c r="E373" s="375" t="s">
        <v>540</v>
      </c>
      <c r="F373" s="375" t="s">
        <v>540</v>
      </c>
      <c r="G373" s="384"/>
      <c r="H373" s="375" t="s">
        <v>1285</v>
      </c>
      <c r="J373" s="382">
        <v>44055</v>
      </c>
      <c r="K373" s="379" t="s">
        <v>1286</v>
      </c>
      <c r="L373" s="375">
        <v>3</v>
      </c>
      <c r="M373" s="382">
        <v>44060</v>
      </c>
      <c r="N373" s="375" t="s">
        <v>1125</v>
      </c>
      <c r="O373" s="375" t="s">
        <v>1296</v>
      </c>
      <c r="P373" s="382">
        <v>44060</v>
      </c>
      <c r="Q373" s="396">
        <v>65</v>
      </c>
      <c r="R373" s="406">
        <f t="shared" si="13"/>
        <v>3250</v>
      </c>
      <c r="S373" s="382">
        <v>44075</v>
      </c>
      <c r="T373" s="382">
        <v>44082</v>
      </c>
      <c r="U373" s="382">
        <v>44082</v>
      </c>
      <c r="V373" s="382">
        <v>44082</v>
      </c>
      <c r="W373" s="382">
        <v>44082</v>
      </c>
      <c r="X373" s="375" t="s">
        <v>1297</v>
      </c>
      <c r="Y373" s="375">
        <v>139528</v>
      </c>
      <c r="Z373" s="382">
        <v>44082</v>
      </c>
    </row>
    <row r="374" spans="1:26" ht="14.25">
      <c r="A374" s="58" t="s">
        <v>499</v>
      </c>
      <c r="B374" s="375">
        <v>100</v>
      </c>
      <c r="C374" s="375" t="s">
        <v>802</v>
      </c>
      <c r="D374" s="375" t="s">
        <v>1302</v>
      </c>
      <c r="E374" s="375" t="s">
        <v>540</v>
      </c>
      <c r="F374" s="375" t="s">
        <v>540</v>
      </c>
      <c r="G374" s="384"/>
      <c r="H374" s="375" t="s">
        <v>1285</v>
      </c>
      <c r="J374" s="382">
        <v>44055</v>
      </c>
      <c r="K374" s="379" t="s">
        <v>1286</v>
      </c>
      <c r="L374" s="375">
        <v>3</v>
      </c>
      <c r="M374" s="382">
        <v>44060</v>
      </c>
      <c r="N374" s="375" t="s">
        <v>1125</v>
      </c>
      <c r="O374" s="375" t="s">
        <v>1296</v>
      </c>
      <c r="P374" s="382">
        <v>44060</v>
      </c>
      <c r="Q374" s="396">
        <v>11.5</v>
      </c>
      <c r="R374" s="406">
        <f t="shared" si="13"/>
        <v>1150</v>
      </c>
      <c r="S374" s="382">
        <v>44075</v>
      </c>
      <c r="T374" s="382">
        <v>44082</v>
      </c>
      <c r="U374" s="382">
        <v>44082</v>
      </c>
      <c r="V374" s="382">
        <v>44082</v>
      </c>
      <c r="W374" s="382">
        <v>44082</v>
      </c>
      <c r="X374" s="375" t="s">
        <v>1297</v>
      </c>
      <c r="Y374" s="375">
        <v>139528</v>
      </c>
      <c r="Z374" s="382">
        <v>44082</v>
      </c>
    </row>
    <row r="375" spans="1:26" ht="14.25">
      <c r="A375" s="58" t="s">
        <v>499</v>
      </c>
      <c r="B375" s="375">
        <v>25</v>
      </c>
      <c r="C375" s="375" t="s">
        <v>802</v>
      </c>
      <c r="D375" s="375" t="s">
        <v>1303</v>
      </c>
      <c r="E375" s="375" t="s">
        <v>540</v>
      </c>
      <c r="F375" s="375" t="s">
        <v>540</v>
      </c>
      <c r="G375" s="384"/>
      <c r="H375" s="375" t="s">
        <v>1285</v>
      </c>
      <c r="J375" s="382">
        <v>44055</v>
      </c>
      <c r="K375" s="379" t="s">
        <v>1286</v>
      </c>
      <c r="L375" s="375">
        <v>3</v>
      </c>
      <c r="M375" s="382">
        <v>44060</v>
      </c>
      <c r="N375" s="375" t="s">
        <v>1125</v>
      </c>
      <c r="O375" s="375" t="s">
        <v>1296</v>
      </c>
      <c r="P375" s="382">
        <v>44060</v>
      </c>
      <c r="Q375" s="396">
        <v>20</v>
      </c>
      <c r="R375" s="406">
        <f t="shared" si="13"/>
        <v>500</v>
      </c>
      <c r="S375" s="382">
        <v>44075</v>
      </c>
      <c r="T375" s="382">
        <v>44082</v>
      </c>
      <c r="U375" s="382">
        <v>44082</v>
      </c>
      <c r="V375" s="382">
        <v>44082</v>
      </c>
      <c r="W375" s="382">
        <v>44082</v>
      </c>
      <c r="X375" s="375" t="s">
        <v>1297</v>
      </c>
      <c r="Y375" s="375">
        <v>139528</v>
      </c>
      <c r="Z375" s="382">
        <v>44082</v>
      </c>
    </row>
    <row r="376" spans="1:26" ht="14.25">
      <c r="A376" s="58" t="s">
        <v>499</v>
      </c>
      <c r="B376" s="375">
        <v>15</v>
      </c>
      <c r="C376" s="375" t="s">
        <v>148</v>
      </c>
      <c r="D376" s="375" t="s">
        <v>1304</v>
      </c>
      <c r="E376" s="375" t="s">
        <v>540</v>
      </c>
      <c r="F376" s="375" t="s">
        <v>540</v>
      </c>
      <c r="G376" s="384"/>
      <c r="H376" s="375" t="s">
        <v>1285</v>
      </c>
      <c r="J376" s="382">
        <v>44055</v>
      </c>
      <c r="K376" s="379" t="s">
        <v>1286</v>
      </c>
      <c r="L376" s="375">
        <v>3</v>
      </c>
      <c r="M376" s="382">
        <v>44060</v>
      </c>
      <c r="N376" s="375" t="s">
        <v>1125</v>
      </c>
      <c r="O376" s="375" t="s">
        <v>1296</v>
      </c>
      <c r="P376" s="382">
        <v>44060</v>
      </c>
      <c r="Q376" s="396">
        <v>220</v>
      </c>
      <c r="R376" s="406">
        <f t="shared" si="13"/>
        <v>3300</v>
      </c>
      <c r="S376" s="382">
        <v>44075</v>
      </c>
      <c r="T376" s="382">
        <v>44082</v>
      </c>
      <c r="U376" s="382">
        <v>44082</v>
      </c>
      <c r="V376" s="382">
        <v>44082</v>
      </c>
      <c r="W376" s="382">
        <v>44082</v>
      </c>
      <c r="X376" s="375" t="s">
        <v>1297</v>
      </c>
      <c r="Y376" s="375">
        <v>139528</v>
      </c>
      <c r="Z376" s="382">
        <v>44082</v>
      </c>
    </row>
    <row r="377" spans="1:26" ht="14.25">
      <c r="A377" s="58" t="s">
        <v>499</v>
      </c>
      <c r="B377" s="375">
        <v>2</v>
      </c>
      <c r="C377" s="375" t="s">
        <v>148</v>
      </c>
      <c r="D377" s="375" t="s">
        <v>1305</v>
      </c>
      <c r="E377" s="375" t="s">
        <v>540</v>
      </c>
      <c r="F377" s="375" t="s">
        <v>540</v>
      </c>
      <c r="G377" s="384"/>
      <c r="H377" s="375" t="s">
        <v>1285</v>
      </c>
      <c r="J377" s="382">
        <v>44055</v>
      </c>
      <c r="K377" s="379" t="s">
        <v>1286</v>
      </c>
      <c r="L377" s="375">
        <v>3</v>
      </c>
      <c r="M377" s="382">
        <v>44060</v>
      </c>
      <c r="N377" s="375" t="s">
        <v>1125</v>
      </c>
      <c r="O377" s="375" t="s">
        <v>1296</v>
      </c>
      <c r="P377" s="382">
        <v>44060</v>
      </c>
      <c r="Q377" s="396">
        <v>220</v>
      </c>
      <c r="R377" s="406">
        <f t="shared" si="13"/>
        <v>440</v>
      </c>
      <c r="S377" s="382">
        <v>44075</v>
      </c>
      <c r="T377" s="382">
        <v>44082</v>
      </c>
      <c r="U377" s="382">
        <v>44082</v>
      </c>
      <c r="V377" s="382">
        <v>44082</v>
      </c>
      <c r="W377" s="382">
        <v>44082</v>
      </c>
      <c r="X377" s="375" t="s">
        <v>1297</v>
      </c>
      <c r="Y377" s="375">
        <v>139528</v>
      </c>
      <c r="Z377" s="382">
        <v>44082</v>
      </c>
    </row>
    <row r="378" spans="1:26" ht="14.25">
      <c r="A378" s="58" t="s">
        <v>499</v>
      </c>
      <c r="B378" s="375">
        <v>2</v>
      </c>
      <c r="C378" s="375" t="s">
        <v>148</v>
      </c>
      <c r="D378" s="375" t="s">
        <v>1306</v>
      </c>
      <c r="E378" s="375" t="s">
        <v>540</v>
      </c>
      <c r="F378" s="375" t="s">
        <v>540</v>
      </c>
      <c r="G378" s="384"/>
      <c r="H378" s="375" t="s">
        <v>1285</v>
      </c>
      <c r="J378" s="382">
        <v>44055</v>
      </c>
      <c r="K378" s="379" t="s">
        <v>1286</v>
      </c>
      <c r="L378" s="375">
        <v>3</v>
      </c>
      <c r="M378" s="382">
        <v>44060</v>
      </c>
      <c r="N378" s="375" t="s">
        <v>1125</v>
      </c>
      <c r="O378" s="375" t="s">
        <v>1296</v>
      </c>
      <c r="P378" s="382">
        <v>44060</v>
      </c>
      <c r="Q378" s="396">
        <v>165</v>
      </c>
      <c r="R378" s="406">
        <f t="shared" si="13"/>
        <v>330</v>
      </c>
      <c r="S378" s="382">
        <v>44075</v>
      </c>
      <c r="T378" s="382">
        <v>44082</v>
      </c>
      <c r="U378" s="382">
        <v>44082</v>
      </c>
      <c r="V378" s="382">
        <v>44082</v>
      </c>
      <c r="W378" s="382">
        <v>44082</v>
      </c>
      <c r="X378" s="375" t="s">
        <v>1297</v>
      </c>
      <c r="Y378" s="375">
        <v>139528</v>
      </c>
      <c r="Z378" s="382">
        <v>44082</v>
      </c>
    </row>
    <row r="379" spans="1:26" ht="14.25">
      <c r="A379" s="67" t="s">
        <v>497</v>
      </c>
      <c r="B379" s="375">
        <v>150</v>
      </c>
      <c r="C379" s="375" t="s">
        <v>107</v>
      </c>
      <c r="D379" s="375" t="s">
        <v>1307</v>
      </c>
      <c r="E379" s="375" t="s">
        <v>540</v>
      </c>
      <c r="F379" s="375" t="s">
        <v>540</v>
      </c>
      <c r="G379" s="384"/>
      <c r="H379" s="375" t="s">
        <v>1308</v>
      </c>
      <c r="J379" s="382">
        <v>44062</v>
      </c>
      <c r="K379" s="379" t="s">
        <v>1234</v>
      </c>
      <c r="L379" s="375">
        <v>3</v>
      </c>
      <c r="M379" s="382">
        <v>44062</v>
      </c>
      <c r="N379" s="375" t="s">
        <v>1309</v>
      </c>
      <c r="O379" s="375" t="s">
        <v>1310</v>
      </c>
      <c r="P379" s="382">
        <v>44062</v>
      </c>
      <c r="Q379" s="396">
        <v>150</v>
      </c>
      <c r="R379" s="406">
        <f t="shared" si="13"/>
        <v>22500</v>
      </c>
    </row>
    <row r="380" spans="1:26" ht="38.25">
      <c r="A380" s="44" t="s">
        <v>498</v>
      </c>
      <c r="B380" s="375">
        <v>43</v>
      </c>
      <c r="C380" s="375" t="s">
        <v>148</v>
      </c>
      <c r="D380" s="375" t="s">
        <v>1311</v>
      </c>
      <c r="E380" s="375" t="s">
        <v>540</v>
      </c>
      <c r="F380" s="375" t="s">
        <v>540</v>
      </c>
      <c r="G380" s="384"/>
      <c r="H380" s="375" t="s">
        <v>1312</v>
      </c>
      <c r="J380" s="382">
        <v>44062</v>
      </c>
      <c r="K380" s="379" t="s">
        <v>1236</v>
      </c>
      <c r="L380" s="375">
        <v>3</v>
      </c>
      <c r="M380" s="382">
        <v>44062</v>
      </c>
      <c r="N380" s="375" t="s">
        <v>758</v>
      </c>
      <c r="O380" s="375" t="s">
        <v>1313</v>
      </c>
      <c r="P380" s="382">
        <v>44062</v>
      </c>
      <c r="Q380" s="396">
        <v>525</v>
      </c>
      <c r="R380" s="406">
        <v>22575</v>
      </c>
      <c r="S380" s="375">
        <v>44063</v>
      </c>
      <c r="T380" s="375">
        <v>44067</v>
      </c>
      <c r="U380" s="375">
        <v>44067</v>
      </c>
      <c r="V380" s="375">
        <v>44067</v>
      </c>
      <c r="W380" s="375">
        <v>44067</v>
      </c>
      <c r="X380" s="375" t="s">
        <v>1314</v>
      </c>
      <c r="Y380" s="375">
        <v>2378</v>
      </c>
      <c r="Z380" s="375">
        <v>44065</v>
      </c>
    </row>
    <row r="381" spans="1:26" ht="14.25">
      <c r="A381" s="67" t="s">
        <v>497</v>
      </c>
      <c r="B381" s="375">
        <v>22</v>
      </c>
      <c r="C381" s="375" t="s">
        <v>538</v>
      </c>
      <c r="D381" s="375" t="s">
        <v>577</v>
      </c>
      <c r="E381" s="375" t="s">
        <v>540</v>
      </c>
      <c r="F381" s="375" t="s">
        <v>540</v>
      </c>
      <c r="G381" s="384"/>
      <c r="H381" s="375" t="s">
        <v>1315</v>
      </c>
      <c r="J381" s="382">
        <v>44061</v>
      </c>
      <c r="K381" s="379" t="s">
        <v>1239</v>
      </c>
      <c r="L381" s="375">
        <v>3</v>
      </c>
      <c r="M381" s="382">
        <v>44061</v>
      </c>
      <c r="N381" s="375" t="s">
        <v>544</v>
      </c>
      <c r="O381" s="375" t="s">
        <v>1316</v>
      </c>
      <c r="P381" s="382">
        <v>44062</v>
      </c>
      <c r="Q381" s="396">
        <v>250</v>
      </c>
      <c r="R381" s="406">
        <f t="shared" ref="R381:R386" si="14">B381*Q381</f>
        <v>5500</v>
      </c>
      <c r="S381" s="382">
        <v>44062</v>
      </c>
      <c r="T381" s="382">
        <v>44062</v>
      </c>
      <c r="U381" s="382">
        <v>44062</v>
      </c>
      <c r="V381" s="382">
        <v>44062</v>
      </c>
      <c r="W381" s="382">
        <v>44062</v>
      </c>
      <c r="X381" s="375" t="s">
        <v>1317</v>
      </c>
      <c r="Y381" s="407" t="s">
        <v>1318</v>
      </c>
      <c r="Z381" s="382">
        <v>44069</v>
      </c>
    </row>
    <row r="382" spans="1:26" ht="14.25">
      <c r="A382" s="374" t="s">
        <v>34</v>
      </c>
      <c r="B382" s="375">
        <v>5</v>
      </c>
      <c r="C382" s="375" t="s">
        <v>131</v>
      </c>
      <c r="D382" s="375" t="s">
        <v>1319</v>
      </c>
      <c r="E382" s="375" t="s">
        <v>540</v>
      </c>
      <c r="F382" s="375" t="s">
        <v>540</v>
      </c>
      <c r="G382" s="384"/>
      <c r="H382" s="375" t="s">
        <v>1241</v>
      </c>
      <c r="J382" s="382">
        <v>44056</v>
      </c>
      <c r="K382" s="379" t="s">
        <v>1320</v>
      </c>
      <c r="L382" s="375">
        <v>3</v>
      </c>
      <c r="M382" s="382">
        <v>44063</v>
      </c>
      <c r="N382" s="375" t="s">
        <v>592</v>
      </c>
      <c r="O382" s="375" t="s">
        <v>1321</v>
      </c>
      <c r="P382" s="382">
        <v>44063</v>
      </c>
      <c r="Q382" s="396">
        <v>39</v>
      </c>
      <c r="R382" s="406">
        <f t="shared" si="14"/>
        <v>195</v>
      </c>
      <c r="S382" s="382">
        <v>44070</v>
      </c>
      <c r="T382" s="382">
        <v>44075</v>
      </c>
      <c r="U382" s="382">
        <v>44075</v>
      </c>
      <c r="V382" s="382">
        <v>44075</v>
      </c>
      <c r="W382" s="382">
        <v>44075</v>
      </c>
      <c r="X382" s="375" t="s">
        <v>1322</v>
      </c>
      <c r="Y382" s="375">
        <v>137728</v>
      </c>
      <c r="Z382" s="382">
        <v>44072</v>
      </c>
    </row>
    <row r="383" spans="1:26" ht="14.25">
      <c r="A383" s="374" t="s">
        <v>34</v>
      </c>
      <c r="B383" s="375">
        <v>5</v>
      </c>
      <c r="C383" s="375" t="s">
        <v>131</v>
      </c>
      <c r="D383" s="375" t="s">
        <v>1323</v>
      </c>
      <c r="E383" s="375" t="s">
        <v>540</v>
      </c>
      <c r="F383" s="375" t="s">
        <v>540</v>
      </c>
      <c r="G383" s="384"/>
      <c r="H383" s="375" t="s">
        <v>1241</v>
      </c>
      <c r="J383" s="382">
        <v>44056</v>
      </c>
      <c r="K383" s="379" t="s">
        <v>1320</v>
      </c>
      <c r="L383" s="375">
        <v>3</v>
      </c>
      <c r="M383" s="382">
        <v>44063</v>
      </c>
      <c r="N383" s="375" t="s">
        <v>592</v>
      </c>
      <c r="O383" s="375" t="s">
        <v>1321</v>
      </c>
      <c r="P383" s="382">
        <v>44063</v>
      </c>
      <c r="Q383" s="396">
        <v>48</v>
      </c>
      <c r="R383" s="406">
        <f t="shared" si="14"/>
        <v>240</v>
      </c>
      <c r="S383" s="382">
        <v>44070</v>
      </c>
      <c r="T383" s="382">
        <v>44075</v>
      </c>
      <c r="U383" s="382">
        <v>44075</v>
      </c>
      <c r="V383" s="382">
        <v>44075</v>
      </c>
      <c r="W383" s="382">
        <v>44075</v>
      </c>
      <c r="X383" s="375" t="s">
        <v>1322</v>
      </c>
      <c r="Y383" s="375">
        <v>137728</v>
      </c>
      <c r="Z383" s="382">
        <v>44072</v>
      </c>
    </row>
    <row r="384" spans="1:26" ht="14.25">
      <c r="A384" s="374" t="s">
        <v>34</v>
      </c>
      <c r="B384" s="375">
        <v>6</v>
      </c>
      <c r="C384" s="375" t="s">
        <v>148</v>
      </c>
      <c r="D384" s="375" t="s">
        <v>1324</v>
      </c>
      <c r="E384" s="375" t="s">
        <v>540</v>
      </c>
      <c r="F384" s="375" t="s">
        <v>540</v>
      </c>
      <c r="G384" s="384"/>
      <c r="H384" s="375" t="s">
        <v>1241</v>
      </c>
      <c r="J384" s="382">
        <v>44056</v>
      </c>
      <c r="K384" s="379" t="s">
        <v>1320</v>
      </c>
      <c r="L384" s="375">
        <v>3</v>
      </c>
      <c r="M384" s="382">
        <v>44063</v>
      </c>
      <c r="N384" s="375" t="s">
        <v>592</v>
      </c>
      <c r="O384" s="375" t="s">
        <v>1321</v>
      </c>
      <c r="P384" s="382">
        <v>44063</v>
      </c>
      <c r="Q384" s="396">
        <v>48</v>
      </c>
      <c r="R384" s="406">
        <f t="shared" si="14"/>
        <v>288</v>
      </c>
      <c r="S384" s="382">
        <v>44070</v>
      </c>
      <c r="T384" s="382">
        <v>44075</v>
      </c>
      <c r="U384" s="382">
        <v>44075</v>
      </c>
      <c r="V384" s="382">
        <v>44075</v>
      </c>
      <c r="W384" s="382">
        <v>44075</v>
      </c>
      <c r="X384" s="375" t="s">
        <v>1322</v>
      </c>
      <c r="Y384" s="375">
        <v>137728</v>
      </c>
      <c r="Z384" s="382">
        <v>44072</v>
      </c>
    </row>
    <row r="385" spans="1:35" ht="14.25">
      <c r="A385" s="374" t="s">
        <v>34</v>
      </c>
      <c r="B385" s="375">
        <v>20</v>
      </c>
      <c r="C385" s="375" t="s">
        <v>134</v>
      </c>
      <c r="D385" s="375" t="s">
        <v>1325</v>
      </c>
      <c r="E385" s="375" t="s">
        <v>540</v>
      </c>
      <c r="F385" s="375" t="s">
        <v>540</v>
      </c>
      <c r="G385" s="384"/>
      <c r="H385" s="375" t="s">
        <v>1241</v>
      </c>
      <c r="J385" s="382">
        <v>44056</v>
      </c>
      <c r="K385" s="379" t="s">
        <v>1320</v>
      </c>
      <c r="L385" s="375">
        <v>3</v>
      </c>
      <c r="M385" s="382">
        <v>44063</v>
      </c>
      <c r="N385" s="375" t="s">
        <v>592</v>
      </c>
      <c r="O385" s="375" t="s">
        <v>1321</v>
      </c>
      <c r="P385" s="382">
        <v>44063</v>
      </c>
      <c r="Q385" s="396">
        <v>28</v>
      </c>
      <c r="R385" s="406">
        <f t="shared" si="14"/>
        <v>560</v>
      </c>
      <c r="S385" s="382">
        <v>44070</v>
      </c>
      <c r="T385" s="382">
        <v>44075</v>
      </c>
      <c r="U385" s="382">
        <v>44075</v>
      </c>
      <c r="V385" s="382">
        <v>44075</v>
      </c>
      <c r="W385" s="382">
        <v>44075</v>
      </c>
      <c r="X385" s="375" t="s">
        <v>1322</v>
      </c>
      <c r="Y385" s="375">
        <v>137728</v>
      </c>
      <c r="Z385" s="382">
        <v>44072</v>
      </c>
    </row>
    <row r="386" spans="1:35" ht="14.25">
      <c r="A386" s="374" t="s">
        <v>34</v>
      </c>
      <c r="B386" s="375">
        <v>5</v>
      </c>
      <c r="C386" s="375" t="s">
        <v>148</v>
      </c>
      <c r="D386" s="375" t="s">
        <v>1326</v>
      </c>
      <c r="E386" s="375" t="s">
        <v>540</v>
      </c>
      <c r="F386" s="375" t="s">
        <v>540</v>
      </c>
      <c r="G386" s="384"/>
      <c r="H386" s="375" t="s">
        <v>1241</v>
      </c>
      <c r="J386" s="382">
        <v>44056</v>
      </c>
      <c r="K386" s="379" t="s">
        <v>1320</v>
      </c>
      <c r="L386" s="375">
        <v>3</v>
      </c>
      <c r="M386" s="382">
        <v>44063</v>
      </c>
      <c r="N386" s="375" t="s">
        <v>592</v>
      </c>
      <c r="O386" s="375" t="s">
        <v>1321</v>
      </c>
      <c r="P386" s="382">
        <v>44063</v>
      </c>
      <c r="Q386" s="396">
        <v>120</v>
      </c>
      <c r="R386" s="406">
        <f t="shared" si="14"/>
        <v>600</v>
      </c>
      <c r="S386" s="382">
        <v>44070</v>
      </c>
      <c r="T386" s="382">
        <v>44075</v>
      </c>
      <c r="U386" s="382">
        <v>44075</v>
      </c>
      <c r="V386" s="382">
        <v>44075</v>
      </c>
      <c r="W386" s="382">
        <v>44075</v>
      </c>
      <c r="X386" s="375" t="s">
        <v>1322</v>
      </c>
      <c r="Y386" s="375">
        <v>137728</v>
      </c>
      <c r="Z386" s="382">
        <v>44072</v>
      </c>
    </row>
    <row r="387" spans="1:35" ht="14.25">
      <c r="A387" s="67" t="s">
        <v>497</v>
      </c>
      <c r="B387" s="375">
        <v>50</v>
      </c>
      <c r="C387" s="375" t="s">
        <v>538</v>
      </c>
      <c r="D387" s="375" t="s">
        <v>713</v>
      </c>
      <c r="E387" s="375" t="s">
        <v>540</v>
      </c>
      <c r="F387" s="375" t="s">
        <v>540</v>
      </c>
      <c r="G387" s="384">
        <v>7500</v>
      </c>
      <c r="H387" s="375" t="s">
        <v>1327</v>
      </c>
      <c r="J387" s="382">
        <v>44067</v>
      </c>
      <c r="K387" s="379" t="s">
        <v>1243</v>
      </c>
      <c r="L387" s="375">
        <v>3</v>
      </c>
      <c r="M387" s="382">
        <v>44067</v>
      </c>
      <c r="N387" s="375" t="s">
        <v>1328</v>
      </c>
      <c r="O387" s="375" t="s">
        <v>1329</v>
      </c>
      <c r="P387" s="382">
        <v>44067</v>
      </c>
      <c r="Q387" s="396">
        <v>150</v>
      </c>
      <c r="R387" s="406">
        <v>7500</v>
      </c>
      <c r="S387" s="375">
        <v>44068</v>
      </c>
      <c r="T387" s="375">
        <v>44068</v>
      </c>
      <c r="U387" s="375">
        <v>44068</v>
      </c>
      <c r="V387" s="375">
        <v>44068</v>
      </c>
      <c r="W387" s="375">
        <v>44068</v>
      </c>
      <c r="X387" s="375" t="s">
        <v>1330</v>
      </c>
      <c r="Y387" s="375" t="s">
        <v>1331</v>
      </c>
      <c r="Z387" s="375">
        <v>44068</v>
      </c>
    </row>
    <row r="388" spans="1:35" ht="14.25">
      <c r="A388" s="67" t="s">
        <v>497</v>
      </c>
      <c r="B388" s="375">
        <v>125</v>
      </c>
      <c r="C388" s="375" t="s">
        <v>538</v>
      </c>
      <c r="D388" s="375" t="s">
        <v>1332</v>
      </c>
      <c r="E388" s="375" t="s">
        <v>540</v>
      </c>
      <c r="F388" s="375" t="s">
        <v>540</v>
      </c>
      <c r="G388" s="384">
        <f>125*150</f>
        <v>18750</v>
      </c>
      <c r="H388" s="375" t="s">
        <v>1333</v>
      </c>
      <c r="J388" s="382">
        <v>44061</v>
      </c>
      <c r="K388" s="379" t="s">
        <v>1253</v>
      </c>
      <c r="L388" s="375">
        <v>3</v>
      </c>
      <c r="M388" s="382">
        <v>44068</v>
      </c>
      <c r="N388" s="375" t="s">
        <v>1013</v>
      </c>
      <c r="O388" s="375" t="s">
        <v>1334</v>
      </c>
      <c r="P388" s="382">
        <v>44068</v>
      </c>
      <c r="Q388" s="396">
        <v>150</v>
      </c>
      <c r="R388" s="406">
        <f>B388*Q388</f>
        <v>18750</v>
      </c>
      <c r="S388" s="382">
        <v>44069</v>
      </c>
      <c r="T388" s="382">
        <v>44069</v>
      </c>
      <c r="U388" s="382">
        <v>44069</v>
      </c>
      <c r="V388" s="382">
        <v>44069</v>
      </c>
      <c r="W388" s="382">
        <v>44069</v>
      </c>
      <c r="X388" s="375" t="s">
        <v>1335</v>
      </c>
      <c r="Y388" s="416" t="s">
        <v>1336</v>
      </c>
      <c r="Z388" s="382">
        <v>44069</v>
      </c>
    </row>
    <row r="389" spans="1:35" ht="38.25">
      <c r="A389" s="44" t="s">
        <v>498</v>
      </c>
      <c r="B389" s="375">
        <v>37</v>
      </c>
      <c r="C389" s="375" t="s">
        <v>148</v>
      </c>
      <c r="D389" s="375" t="s">
        <v>555</v>
      </c>
      <c r="E389" s="375" t="s">
        <v>540</v>
      </c>
      <c r="F389" s="375" t="s">
        <v>540</v>
      </c>
      <c r="G389" s="384"/>
      <c r="H389" s="375" t="s">
        <v>1337</v>
      </c>
      <c r="J389" s="439">
        <v>44061</v>
      </c>
      <c r="K389" s="379" t="s">
        <v>1231</v>
      </c>
      <c r="L389" s="375">
        <v>3</v>
      </c>
      <c r="M389" s="440">
        <v>44068</v>
      </c>
      <c r="N389" s="375" t="s">
        <v>558</v>
      </c>
      <c r="O389" s="375" t="s">
        <v>1338</v>
      </c>
      <c r="P389" s="382">
        <v>44068</v>
      </c>
      <c r="R389" s="406">
        <v>31000</v>
      </c>
      <c r="S389" s="382">
        <v>44070</v>
      </c>
      <c r="T389" s="382">
        <v>44070</v>
      </c>
      <c r="U389" s="382">
        <v>44070</v>
      </c>
      <c r="V389" s="382">
        <v>44070</v>
      </c>
      <c r="W389" s="382">
        <v>44070</v>
      </c>
      <c r="X389" s="375" t="s">
        <v>1339</v>
      </c>
      <c r="Y389" s="375">
        <v>15942</v>
      </c>
      <c r="Z389" s="382">
        <v>44070</v>
      </c>
    </row>
    <row r="390" spans="1:35" ht="15">
      <c r="A390" s="58" t="s">
        <v>40</v>
      </c>
      <c r="B390" s="441">
        <v>2</v>
      </c>
      <c r="C390" s="442" t="s">
        <v>178</v>
      </c>
      <c r="D390" s="442" t="s">
        <v>1340</v>
      </c>
      <c r="E390" s="442" t="s">
        <v>540</v>
      </c>
      <c r="F390" s="442" t="s">
        <v>540</v>
      </c>
      <c r="G390" s="443"/>
      <c r="H390" s="444" t="s">
        <v>1341</v>
      </c>
      <c r="I390" s="444"/>
      <c r="J390" s="445">
        <v>44069</v>
      </c>
      <c r="K390" s="379" t="s">
        <v>1260</v>
      </c>
      <c r="L390" s="444">
        <v>3</v>
      </c>
      <c r="M390" s="445">
        <v>44069</v>
      </c>
      <c r="N390" s="444" t="s">
        <v>765</v>
      </c>
      <c r="O390" s="375" t="s">
        <v>1342</v>
      </c>
      <c r="P390" s="446">
        <v>44069</v>
      </c>
      <c r="Q390" s="443">
        <v>2500</v>
      </c>
      <c r="R390" s="406">
        <f>B390*Q390</f>
        <v>5000</v>
      </c>
      <c r="S390" s="442"/>
      <c r="T390" s="442"/>
      <c r="U390" s="442"/>
      <c r="V390" s="442"/>
      <c r="W390" s="442"/>
      <c r="X390" s="442"/>
      <c r="Y390" s="442"/>
      <c r="Z390" s="442"/>
      <c r="AA390" s="442"/>
      <c r="AB390" s="442"/>
      <c r="AC390" s="442"/>
      <c r="AD390" s="442"/>
      <c r="AE390" s="442"/>
      <c r="AF390" s="442"/>
      <c r="AG390" s="442"/>
      <c r="AH390" s="442"/>
      <c r="AI390" s="442"/>
    </row>
    <row r="391" spans="1:35" ht="15">
      <c r="A391" s="67" t="s">
        <v>497</v>
      </c>
      <c r="B391" s="441">
        <v>113</v>
      </c>
      <c r="C391" s="442" t="s">
        <v>538</v>
      </c>
      <c r="D391" s="442" t="s">
        <v>1343</v>
      </c>
      <c r="E391" s="442" t="s">
        <v>540</v>
      </c>
      <c r="F391" s="442" t="s">
        <v>540</v>
      </c>
      <c r="G391" s="443"/>
      <c r="H391" s="444" t="s">
        <v>1341</v>
      </c>
      <c r="I391" s="442"/>
      <c r="J391" s="447">
        <v>44069</v>
      </c>
      <c r="K391" s="379" t="s">
        <v>1264</v>
      </c>
      <c r="L391" s="441">
        <v>3</v>
      </c>
      <c r="M391" s="445">
        <v>44069</v>
      </c>
      <c r="N391" s="375" t="s">
        <v>1013</v>
      </c>
      <c r="O391" s="375" t="s">
        <v>1344</v>
      </c>
      <c r="P391" s="446">
        <v>44069</v>
      </c>
      <c r="Q391" s="443"/>
      <c r="R391" s="443">
        <v>37855</v>
      </c>
      <c r="S391" s="446">
        <v>44070</v>
      </c>
      <c r="T391" s="446">
        <v>44070</v>
      </c>
      <c r="U391" s="446">
        <v>44070</v>
      </c>
      <c r="V391" s="446">
        <v>44070</v>
      </c>
      <c r="W391" s="446">
        <v>44070</v>
      </c>
      <c r="X391" s="375" t="s">
        <v>1345</v>
      </c>
      <c r="Y391" s="448" t="s">
        <v>1346</v>
      </c>
      <c r="Z391" s="446">
        <v>44070</v>
      </c>
      <c r="AA391" s="442"/>
      <c r="AB391" s="442"/>
      <c r="AC391" s="442"/>
      <c r="AD391" s="442"/>
      <c r="AE391" s="442"/>
      <c r="AF391" s="442"/>
      <c r="AG391" s="442"/>
      <c r="AH391" s="442"/>
      <c r="AI391" s="442"/>
    </row>
    <row r="392" spans="1:35" ht="15">
      <c r="A392" s="67" t="s">
        <v>502</v>
      </c>
      <c r="B392" s="375">
        <v>1</v>
      </c>
      <c r="C392" s="375" t="s">
        <v>393</v>
      </c>
      <c r="D392" s="375" t="s">
        <v>568</v>
      </c>
      <c r="E392" s="375" t="s">
        <v>540</v>
      </c>
      <c r="F392" s="375" t="s">
        <v>540</v>
      </c>
      <c r="G392" s="384"/>
      <c r="H392" s="375" t="s">
        <v>1180</v>
      </c>
      <c r="J392" s="382">
        <v>44076</v>
      </c>
      <c r="K392" s="379" t="s">
        <v>1347</v>
      </c>
      <c r="L392" s="375">
        <v>3</v>
      </c>
      <c r="M392" s="382">
        <v>44077</v>
      </c>
      <c r="N392" s="375" t="s">
        <v>955</v>
      </c>
      <c r="O392" s="375" t="s">
        <v>1348</v>
      </c>
      <c r="P392" s="382">
        <v>44077</v>
      </c>
      <c r="R392" s="443">
        <v>6550</v>
      </c>
      <c r="S392" s="382">
        <v>44081</v>
      </c>
      <c r="T392" s="382">
        <v>44081</v>
      </c>
      <c r="U392" s="382">
        <v>44081</v>
      </c>
      <c r="V392" s="382">
        <v>44081</v>
      </c>
      <c r="W392" s="382">
        <v>44081</v>
      </c>
      <c r="X392" s="375" t="s">
        <v>1349</v>
      </c>
      <c r="Y392" s="416" t="s">
        <v>1350</v>
      </c>
      <c r="Z392" s="382">
        <v>44081</v>
      </c>
    </row>
    <row r="393" spans="1:35" ht="15">
      <c r="A393" s="374" t="s">
        <v>34</v>
      </c>
      <c r="B393" s="375">
        <v>10</v>
      </c>
      <c r="C393" s="375" t="s">
        <v>148</v>
      </c>
      <c r="D393" s="375" t="s">
        <v>1351</v>
      </c>
      <c r="E393" s="375" t="s">
        <v>540</v>
      </c>
      <c r="F393" s="375" t="s">
        <v>540</v>
      </c>
      <c r="G393" s="384"/>
      <c r="H393" s="375" t="s">
        <v>1241</v>
      </c>
      <c r="J393" s="382">
        <v>44056</v>
      </c>
      <c r="K393" s="379" t="s">
        <v>1249</v>
      </c>
      <c r="L393" s="375">
        <v>3</v>
      </c>
      <c r="M393" s="382">
        <v>44076</v>
      </c>
      <c r="N393" s="375" t="s">
        <v>560</v>
      </c>
      <c r="O393" s="375" t="s">
        <v>1352</v>
      </c>
      <c r="P393" s="382">
        <v>44076</v>
      </c>
      <c r="Q393" s="443">
        <v>760</v>
      </c>
      <c r="R393" s="406">
        <f t="shared" ref="R393:R421" si="15">B393*Q393</f>
        <v>7600</v>
      </c>
    </row>
    <row r="394" spans="1:35" ht="15">
      <c r="A394" s="374" t="s">
        <v>34</v>
      </c>
      <c r="B394" s="375">
        <v>7</v>
      </c>
      <c r="C394" s="375" t="s">
        <v>148</v>
      </c>
      <c r="D394" s="375" t="s">
        <v>1353</v>
      </c>
      <c r="E394" s="375" t="s">
        <v>540</v>
      </c>
      <c r="F394" s="375" t="s">
        <v>540</v>
      </c>
      <c r="G394" s="384"/>
      <c r="H394" s="375" t="s">
        <v>1241</v>
      </c>
      <c r="J394" s="382">
        <v>44056</v>
      </c>
      <c r="K394" s="379" t="s">
        <v>1249</v>
      </c>
      <c r="L394" s="375">
        <v>3</v>
      </c>
      <c r="M394" s="382">
        <v>44076</v>
      </c>
      <c r="N394" s="375" t="s">
        <v>560</v>
      </c>
      <c r="O394" s="375" t="s">
        <v>1352</v>
      </c>
      <c r="P394" s="382">
        <v>44076</v>
      </c>
      <c r="Q394" s="443">
        <v>760</v>
      </c>
      <c r="R394" s="406">
        <f t="shared" si="15"/>
        <v>5320</v>
      </c>
    </row>
    <row r="395" spans="1:35" ht="15">
      <c r="A395" s="374" t="s">
        <v>34</v>
      </c>
      <c r="B395" s="375">
        <v>4</v>
      </c>
      <c r="C395" s="375" t="s">
        <v>148</v>
      </c>
      <c r="D395" s="375" t="s">
        <v>1354</v>
      </c>
      <c r="E395" s="375" t="s">
        <v>540</v>
      </c>
      <c r="F395" s="375" t="s">
        <v>540</v>
      </c>
      <c r="G395" s="384"/>
      <c r="H395" s="375" t="s">
        <v>1241</v>
      </c>
      <c r="J395" s="382">
        <v>44056</v>
      </c>
      <c r="K395" s="379" t="s">
        <v>1249</v>
      </c>
      <c r="L395" s="375">
        <v>3</v>
      </c>
      <c r="M395" s="382">
        <v>44076</v>
      </c>
      <c r="N395" s="375" t="s">
        <v>560</v>
      </c>
      <c r="O395" s="375" t="s">
        <v>1352</v>
      </c>
      <c r="P395" s="382">
        <v>44076</v>
      </c>
      <c r="Q395" s="443">
        <v>760</v>
      </c>
      <c r="R395" s="406">
        <f t="shared" si="15"/>
        <v>3040</v>
      </c>
    </row>
    <row r="396" spans="1:35" ht="15">
      <c r="A396" s="374" t="s">
        <v>34</v>
      </c>
      <c r="B396" s="375">
        <v>7</v>
      </c>
      <c r="C396" s="375" t="s">
        <v>148</v>
      </c>
      <c r="D396" s="375" t="s">
        <v>1355</v>
      </c>
      <c r="E396" s="375" t="s">
        <v>540</v>
      </c>
      <c r="F396" s="375" t="s">
        <v>540</v>
      </c>
      <c r="G396" s="384"/>
      <c r="H396" s="375" t="s">
        <v>1241</v>
      </c>
      <c r="J396" s="382">
        <v>44056</v>
      </c>
      <c r="K396" s="379" t="s">
        <v>1249</v>
      </c>
      <c r="L396" s="375">
        <v>3</v>
      </c>
      <c r="M396" s="382">
        <v>44076</v>
      </c>
      <c r="N396" s="375" t="s">
        <v>560</v>
      </c>
      <c r="O396" s="375" t="s">
        <v>1352</v>
      </c>
      <c r="P396" s="382">
        <v>44076</v>
      </c>
      <c r="Q396" s="443">
        <v>800</v>
      </c>
      <c r="R396" s="406">
        <f t="shared" si="15"/>
        <v>5600</v>
      </c>
    </row>
    <row r="397" spans="1:35" ht="15">
      <c r="A397" s="374" t="s">
        <v>34</v>
      </c>
      <c r="B397" s="375">
        <v>6</v>
      </c>
      <c r="C397" s="375" t="s">
        <v>148</v>
      </c>
      <c r="D397" s="375" t="s">
        <v>1356</v>
      </c>
      <c r="E397" s="375" t="s">
        <v>540</v>
      </c>
      <c r="F397" s="375" t="s">
        <v>540</v>
      </c>
      <c r="G397" s="384"/>
      <c r="H397" s="375" t="s">
        <v>1241</v>
      </c>
      <c r="J397" s="382">
        <v>44056</v>
      </c>
      <c r="K397" s="379" t="s">
        <v>1249</v>
      </c>
      <c r="L397" s="375">
        <v>3</v>
      </c>
      <c r="M397" s="382">
        <v>44076</v>
      </c>
      <c r="N397" s="375" t="s">
        <v>560</v>
      </c>
      <c r="O397" s="375" t="s">
        <v>1352</v>
      </c>
      <c r="P397" s="382">
        <v>44076</v>
      </c>
      <c r="Q397" s="443">
        <v>498</v>
      </c>
      <c r="R397" s="406">
        <f t="shared" si="15"/>
        <v>2988</v>
      </c>
    </row>
    <row r="398" spans="1:35" ht="15">
      <c r="A398" s="374" t="s">
        <v>34</v>
      </c>
      <c r="B398" s="375">
        <v>5</v>
      </c>
      <c r="C398" s="375" t="s">
        <v>148</v>
      </c>
      <c r="D398" s="375" t="s">
        <v>1357</v>
      </c>
      <c r="E398" s="375" t="s">
        <v>540</v>
      </c>
      <c r="F398" s="375" t="s">
        <v>540</v>
      </c>
      <c r="G398" s="384"/>
      <c r="H398" s="375" t="s">
        <v>1241</v>
      </c>
      <c r="J398" s="382">
        <v>44056</v>
      </c>
      <c r="K398" s="379" t="s">
        <v>1249</v>
      </c>
      <c r="L398" s="375">
        <v>3</v>
      </c>
      <c r="M398" s="382">
        <v>44076</v>
      </c>
      <c r="N398" s="375" t="s">
        <v>560</v>
      </c>
      <c r="O398" s="375" t="s">
        <v>1352</v>
      </c>
      <c r="P398" s="382">
        <v>44076</v>
      </c>
      <c r="Q398" s="443">
        <v>310</v>
      </c>
      <c r="R398" s="406">
        <f t="shared" si="15"/>
        <v>1550</v>
      </c>
    </row>
    <row r="399" spans="1:35" ht="15">
      <c r="A399" s="374" t="s">
        <v>34</v>
      </c>
      <c r="B399" s="375">
        <v>5</v>
      </c>
      <c r="C399" s="375" t="s">
        <v>148</v>
      </c>
      <c r="D399" s="375" t="s">
        <v>1358</v>
      </c>
      <c r="E399" s="375" t="s">
        <v>540</v>
      </c>
      <c r="F399" s="375" t="s">
        <v>540</v>
      </c>
      <c r="G399" s="384"/>
      <c r="H399" s="375" t="s">
        <v>1241</v>
      </c>
      <c r="J399" s="382">
        <v>44056</v>
      </c>
      <c r="K399" s="379" t="s">
        <v>1249</v>
      </c>
      <c r="L399" s="375">
        <v>3</v>
      </c>
      <c r="M399" s="382">
        <v>44076</v>
      </c>
      <c r="N399" s="375" t="s">
        <v>560</v>
      </c>
      <c r="O399" s="375" t="s">
        <v>1352</v>
      </c>
      <c r="P399" s="382">
        <v>44076</v>
      </c>
      <c r="Q399" s="443">
        <v>310</v>
      </c>
      <c r="R399" s="406">
        <f t="shared" si="15"/>
        <v>1550</v>
      </c>
    </row>
    <row r="400" spans="1:35" ht="15">
      <c r="A400" s="374" t="s">
        <v>34</v>
      </c>
      <c r="B400" s="375">
        <v>10</v>
      </c>
      <c r="C400" s="375" t="s">
        <v>148</v>
      </c>
      <c r="D400" s="375" t="s">
        <v>1359</v>
      </c>
      <c r="E400" s="375" t="s">
        <v>540</v>
      </c>
      <c r="F400" s="375" t="s">
        <v>540</v>
      </c>
      <c r="G400" s="384"/>
      <c r="H400" s="375" t="s">
        <v>1241</v>
      </c>
      <c r="J400" s="382">
        <v>44056</v>
      </c>
      <c r="K400" s="379" t="s">
        <v>1249</v>
      </c>
      <c r="L400" s="375">
        <v>3</v>
      </c>
      <c r="M400" s="382">
        <v>44076</v>
      </c>
      <c r="N400" s="375" t="s">
        <v>560</v>
      </c>
      <c r="O400" s="375" t="s">
        <v>1352</v>
      </c>
      <c r="P400" s="382">
        <v>44076</v>
      </c>
      <c r="Q400" s="443">
        <v>310</v>
      </c>
      <c r="R400" s="406">
        <f t="shared" si="15"/>
        <v>3100</v>
      </c>
    </row>
    <row r="401" spans="1:35" ht="15">
      <c r="A401" s="374" t="s">
        <v>34</v>
      </c>
      <c r="B401" s="375">
        <v>10</v>
      </c>
      <c r="C401" s="375" t="s">
        <v>148</v>
      </c>
      <c r="D401" s="375" t="s">
        <v>1360</v>
      </c>
      <c r="E401" s="375" t="s">
        <v>540</v>
      </c>
      <c r="F401" s="375" t="s">
        <v>540</v>
      </c>
      <c r="G401" s="384"/>
      <c r="H401" s="375" t="s">
        <v>1241</v>
      </c>
      <c r="J401" s="382">
        <v>44056</v>
      </c>
      <c r="K401" s="379" t="s">
        <v>1249</v>
      </c>
      <c r="L401" s="375">
        <v>3</v>
      </c>
      <c r="M401" s="382">
        <v>44076</v>
      </c>
      <c r="N401" s="375" t="s">
        <v>560</v>
      </c>
      <c r="O401" s="375" t="s">
        <v>1352</v>
      </c>
      <c r="P401" s="382">
        <v>44076</v>
      </c>
      <c r="Q401" s="443">
        <v>310</v>
      </c>
      <c r="R401" s="406">
        <f t="shared" si="15"/>
        <v>3100</v>
      </c>
    </row>
    <row r="402" spans="1:35" ht="15">
      <c r="A402" s="374" t="s">
        <v>34</v>
      </c>
      <c r="B402" s="375">
        <v>10</v>
      </c>
      <c r="C402" s="375" t="s">
        <v>148</v>
      </c>
      <c r="D402" s="375" t="s">
        <v>1361</v>
      </c>
      <c r="E402" s="375" t="s">
        <v>540</v>
      </c>
      <c r="F402" s="375" t="s">
        <v>540</v>
      </c>
      <c r="G402" s="384"/>
      <c r="H402" s="375" t="s">
        <v>1241</v>
      </c>
      <c r="J402" s="382">
        <v>44056</v>
      </c>
      <c r="K402" s="379" t="s">
        <v>1249</v>
      </c>
      <c r="L402" s="375">
        <v>3</v>
      </c>
      <c r="M402" s="382">
        <v>44076</v>
      </c>
      <c r="N402" s="375" t="s">
        <v>560</v>
      </c>
      <c r="O402" s="375" t="s">
        <v>1352</v>
      </c>
      <c r="P402" s="382">
        <v>44076</v>
      </c>
      <c r="Q402" s="443">
        <v>310</v>
      </c>
      <c r="R402" s="406">
        <f t="shared" si="15"/>
        <v>3100</v>
      </c>
    </row>
    <row r="403" spans="1:35" ht="25.5">
      <c r="A403" s="405" t="s">
        <v>34</v>
      </c>
      <c r="B403" s="375">
        <v>5</v>
      </c>
      <c r="C403" s="375" t="s">
        <v>148</v>
      </c>
      <c r="D403" s="375" t="s">
        <v>1362</v>
      </c>
      <c r="E403" s="375" t="s">
        <v>540</v>
      </c>
      <c r="F403" s="375" t="s">
        <v>540</v>
      </c>
      <c r="G403" s="384"/>
      <c r="H403" s="375" t="s">
        <v>1241</v>
      </c>
      <c r="J403" s="382">
        <v>44056</v>
      </c>
      <c r="K403" s="379" t="s">
        <v>1249</v>
      </c>
      <c r="L403" s="375">
        <v>3</v>
      </c>
      <c r="M403" s="382">
        <v>44076</v>
      </c>
      <c r="N403" s="375" t="s">
        <v>816</v>
      </c>
      <c r="O403" s="375" t="s">
        <v>1363</v>
      </c>
      <c r="P403" s="382">
        <v>44076</v>
      </c>
      <c r="Q403" s="443">
        <v>282</v>
      </c>
      <c r="R403" s="406">
        <f t="shared" si="15"/>
        <v>1410</v>
      </c>
    </row>
    <row r="404" spans="1:35" ht="25.5">
      <c r="A404" s="405" t="s">
        <v>34</v>
      </c>
      <c r="B404" s="375">
        <v>10</v>
      </c>
      <c r="C404" s="375" t="s">
        <v>148</v>
      </c>
      <c r="D404" s="375" t="s">
        <v>1364</v>
      </c>
      <c r="E404" s="375" t="s">
        <v>540</v>
      </c>
      <c r="F404" s="375" t="s">
        <v>540</v>
      </c>
      <c r="G404" s="384"/>
      <c r="H404" s="375" t="s">
        <v>1241</v>
      </c>
      <c r="J404" s="382">
        <v>44056</v>
      </c>
      <c r="K404" s="379" t="s">
        <v>1249</v>
      </c>
      <c r="L404" s="375">
        <v>3</v>
      </c>
      <c r="M404" s="382">
        <v>44076</v>
      </c>
      <c r="N404" s="375" t="s">
        <v>816</v>
      </c>
      <c r="O404" s="375" t="s">
        <v>1363</v>
      </c>
      <c r="P404" s="382">
        <v>44076</v>
      </c>
      <c r="Q404" s="443">
        <v>282</v>
      </c>
      <c r="R404" s="406">
        <f t="shared" si="15"/>
        <v>2820</v>
      </c>
    </row>
    <row r="405" spans="1:35" ht="15">
      <c r="A405" s="405" t="s">
        <v>504</v>
      </c>
      <c r="B405" s="375">
        <v>2</v>
      </c>
      <c r="C405" s="375" t="s">
        <v>178</v>
      </c>
      <c r="D405" s="375" t="s">
        <v>1365</v>
      </c>
      <c r="E405" s="375" t="s">
        <v>540</v>
      </c>
      <c r="F405" s="375" t="s">
        <v>540</v>
      </c>
      <c r="G405" s="384"/>
      <c r="H405" s="375" t="s">
        <v>1241</v>
      </c>
      <c r="J405" s="382">
        <v>44056</v>
      </c>
      <c r="K405" s="379" t="s">
        <v>1249</v>
      </c>
      <c r="L405" s="375">
        <v>3</v>
      </c>
      <c r="M405" s="382">
        <v>44076</v>
      </c>
      <c r="N405" s="375" t="s">
        <v>816</v>
      </c>
      <c r="O405" s="375" t="s">
        <v>1363</v>
      </c>
      <c r="P405" s="382">
        <v>44076</v>
      </c>
      <c r="Q405" s="443">
        <v>976</v>
      </c>
      <c r="R405" s="406">
        <f t="shared" si="15"/>
        <v>1952</v>
      </c>
    </row>
    <row r="406" spans="1:35" ht="15">
      <c r="A406" s="374" t="s">
        <v>34</v>
      </c>
      <c r="B406" s="375">
        <v>2</v>
      </c>
      <c r="C406" s="375" t="s">
        <v>178</v>
      </c>
      <c r="D406" s="375" t="s">
        <v>1366</v>
      </c>
      <c r="E406" s="375" t="s">
        <v>540</v>
      </c>
      <c r="F406" s="375" t="s">
        <v>540</v>
      </c>
      <c r="G406" s="384"/>
      <c r="H406" s="375" t="s">
        <v>1241</v>
      </c>
      <c r="J406" s="382">
        <v>44056</v>
      </c>
      <c r="K406" s="379" t="s">
        <v>1249</v>
      </c>
      <c r="L406" s="375">
        <v>3</v>
      </c>
      <c r="M406" s="382">
        <v>44076</v>
      </c>
      <c r="N406" s="375" t="s">
        <v>563</v>
      </c>
      <c r="O406" s="375" t="s">
        <v>1367</v>
      </c>
      <c r="P406" s="382">
        <v>44076</v>
      </c>
      <c r="Q406" s="443">
        <v>3300</v>
      </c>
      <c r="R406" s="406">
        <f t="shared" si="15"/>
        <v>6600</v>
      </c>
      <c r="S406" s="382">
        <v>44082</v>
      </c>
      <c r="T406" s="382">
        <v>44082</v>
      </c>
      <c r="U406" s="382">
        <v>44082</v>
      </c>
      <c r="V406" s="382">
        <v>44082</v>
      </c>
      <c r="W406" s="382">
        <v>44082</v>
      </c>
      <c r="X406" s="375" t="s">
        <v>1368</v>
      </c>
      <c r="Y406" s="375">
        <v>41940</v>
      </c>
      <c r="Z406" s="382">
        <v>44082</v>
      </c>
    </row>
    <row r="407" spans="1:35" ht="15">
      <c r="A407" s="405" t="s">
        <v>504</v>
      </c>
      <c r="B407" s="375">
        <v>1</v>
      </c>
      <c r="C407" s="375" t="s">
        <v>178</v>
      </c>
      <c r="D407" s="375" t="s">
        <v>1369</v>
      </c>
      <c r="E407" s="375" t="s">
        <v>540</v>
      </c>
      <c r="F407" s="375" t="s">
        <v>540</v>
      </c>
      <c r="G407" s="384"/>
      <c r="H407" s="375" t="s">
        <v>1370</v>
      </c>
      <c r="J407" s="382">
        <v>44056</v>
      </c>
      <c r="K407" s="379" t="s">
        <v>1371</v>
      </c>
      <c r="L407" s="375">
        <v>3</v>
      </c>
      <c r="M407" s="382">
        <v>44076</v>
      </c>
      <c r="N407" s="375" t="s">
        <v>816</v>
      </c>
      <c r="O407" s="375" t="s">
        <v>1372</v>
      </c>
      <c r="P407" s="382">
        <v>44076</v>
      </c>
      <c r="Q407" s="443">
        <v>5429</v>
      </c>
      <c r="R407" s="406">
        <f t="shared" si="15"/>
        <v>5429</v>
      </c>
    </row>
    <row r="408" spans="1:35" ht="15">
      <c r="A408" s="405" t="s">
        <v>504</v>
      </c>
      <c r="B408" s="375">
        <v>1</v>
      </c>
      <c r="C408" s="375" t="s">
        <v>178</v>
      </c>
      <c r="D408" s="375" t="s">
        <v>1373</v>
      </c>
      <c r="E408" s="375" t="s">
        <v>540</v>
      </c>
      <c r="F408" s="375" t="s">
        <v>540</v>
      </c>
      <c r="G408" s="384"/>
      <c r="H408" s="375" t="s">
        <v>1370</v>
      </c>
      <c r="J408" s="382">
        <v>44056</v>
      </c>
      <c r="K408" s="379" t="s">
        <v>1371</v>
      </c>
      <c r="L408" s="375">
        <v>3</v>
      </c>
      <c r="M408" s="382">
        <v>44076</v>
      </c>
      <c r="N408" s="375" t="s">
        <v>816</v>
      </c>
      <c r="O408" s="375" t="s">
        <v>1372</v>
      </c>
      <c r="P408" s="382">
        <v>44076</v>
      </c>
      <c r="Q408" s="443">
        <v>1620</v>
      </c>
      <c r="R408" s="406">
        <f t="shared" si="15"/>
        <v>1620</v>
      </c>
    </row>
    <row r="409" spans="1:35" ht="15">
      <c r="A409" s="405" t="s">
        <v>504</v>
      </c>
      <c r="B409" s="441">
        <v>1</v>
      </c>
      <c r="C409" s="442" t="s">
        <v>178</v>
      </c>
      <c r="D409" s="442" t="s">
        <v>1374</v>
      </c>
      <c r="E409" s="442" t="s">
        <v>540</v>
      </c>
      <c r="F409" s="442" t="s">
        <v>540</v>
      </c>
      <c r="G409" s="443"/>
      <c r="H409" s="442" t="s">
        <v>1370</v>
      </c>
      <c r="I409" s="442"/>
      <c r="J409" s="449">
        <v>44056</v>
      </c>
      <c r="K409" s="450" t="s">
        <v>1371</v>
      </c>
      <c r="L409" s="441">
        <v>3</v>
      </c>
      <c r="M409" s="449">
        <v>44076</v>
      </c>
      <c r="N409" s="375" t="s">
        <v>816</v>
      </c>
      <c r="O409" s="375" t="s">
        <v>1372</v>
      </c>
      <c r="P409" s="382">
        <v>44076</v>
      </c>
      <c r="Q409" s="443">
        <v>514</v>
      </c>
      <c r="R409" s="406">
        <f t="shared" si="15"/>
        <v>514</v>
      </c>
      <c r="S409" s="442"/>
      <c r="T409" s="442"/>
      <c r="U409" s="442"/>
      <c r="V409" s="442"/>
      <c r="W409" s="442"/>
      <c r="X409" s="442"/>
      <c r="Y409" s="442"/>
      <c r="Z409" s="442"/>
      <c r="AA409" s="442"/>
      <c r="AB409" s="442"/>
      <c r="AC409" s="442"/>
      <c r="AD409" s="442"/>
      <c r="AE409" s="442"/>
      <c r="AF409" s="442"/>
      <c r="AG409" s="442"/>
      <c r="AH409" s="442"/>
      <c r="AI409" s="442"/>
    </row>
    <row r="410" spans="1:35" ht="15">
      <c r="A410" s="405" t="s">
        <v>504</v>
      </c>
      <c r="B410" s="441">
        <v>1</v>
      </c>
      <c r="C410" s="442" t="s">
        <v>178</v>
      </c>
      <c r="D410" s="442" t="s">
        <v>1365</v>
      </c>
      <c r="E410" s="442" t="s">
        <v>540</v>
      </c>
      <c r="F410" s="442" t="s">
        <v>540</v>
      </c>
      <c r="G410" s="443"/>
      <c r="H410" s="442" t="s">
        <v>1370</v>
      </c>
      <c r="I410" s="442"/>
      <c r="J410" s="449">
        <v>44056</v>
      </c>
      <c r="K410" s="450" t="s">
        <v>1371</v>
      </c>
      <c r="L410" s="441">
        <v>3</v>
      </c>
      <c r="M410" s="449">
        <v>44076</v>
      </c>
      <c r="N410" s="375" t="s">
        <v>816</v>
      </c>
      <c r="O410" s="375" t="s">
        <v>1372</v>
      </c>
      <c r="P410" s="382">
        <v>44076</v>
      </c>
      <c r="Q410" s="443">
        <v>977</v>
      </c>
      <c r="R410" s="406">
        <f t="shared" si="15"/>
        <v>977</v>
      </c>
      <c r="S410" s="442"/>
      <c r="T410" s="442"/>
      <c r="U410" s="442"/>
      <c r="V410" s="442"/>
      <c r="W410" s="442"/>
      <c r="X410" s="442"/>
      <c r="Y410" s="442"/>
      <c r="Z410" s="442"/>
      <c r="AA410" s="442"/>
      <c r="AB410" s="442"/>
      <c r="AC410" s="442"/>
      <c r="AD410" s="442"/>
      <c r="AE410" s="442"/>
      <c r="AF410" s="442"/>
      <c r="AG410" s="442"/>
      <c r="AH410" s="442"/>
      <c r="AI410" s="442"/>
    </row>
    <row r="411" spans="1:35" ht="15">
      <c r="A411" s="374" t="s">
        <v>34</v>
      </c>
      <c r="B411" s="375">
        <v>1</v>
      </c>
      <c r="C411" s="375" t="s">
        <v>178</v>
      </c>
      <c r="D411" s="375" t="s">
        <v>1375</v>
      </c>
      <c r="E411" s="375" t="s">
        <v>540</v>
      </c>
      <c r="F411" s="375" t="s">
        <v>540</v>
      </c>
      <c r="G411" s="384"/>
      <c r="H411" s="375" t="s">
        <v>1370</v>
      </c>
      <c r="J411" s="382">
        <v>44056</v>
      </c>
      <c r="K411" s="379" t="s">
        <v>1371</v>
      </c>
      <c r="L411" s="375">
        <v>3</v>
      </c>
      <c r="M411" s="382">
        <v>44076</v>
      </c>
      <c r="N411" s="375" t="s">
        <v>563</v>
      </c>
      <c r="O411" s="375" t="s">
        <v>1376</v>
      </c>
      <c r="P411" s="382">
        <v>44076</v>
      </c>
      <c r="Q411" s="443">
        <v>1500</v>
      </c>
      <c r="R411" s="406">
        <f t="shared" si="15"/>
        <v>1500</v>
      </c>
      <c r="S411" s="382">
        <v>44082</v>
      </c>
      <c r="T411" s="382">
        <v>44082</v>
      </c>
      <c r="U411" s="382">
        <v>44082</v>
      </c>
      <c r="V411" s="382">
        <v>44082</v>
      </c>
      <c r="W411" s="382">
        <v>44082</v>
      </c>
      <c r="X411" s="375" t="s">
        <v>1377</v>
      </c>
      <c r="Y411" s="375">
        <v>41941</v>
      </c>
      <c r="Z411" s="382">
        <v>44082</v>
      </c>
    </row>
    <row r="412" spans="1:35" ht="15">
      <c r="A412" s="374" t="s">
        <v>34</v>
      </c>
      <c r="B412" s="375">
        <v>1</v>
      </c>
      <c r="C412" s="375" t="s">
        <v>178</v>
      </c>
      <c r="D412" s="375" t="s">
        <v>1378</v>
      </c>
      <c r="E412" s="375" t="s">
        <v>540</v>
      </c>
      <c r="F412" s="375" t="s">
        <v>540</v>
      </c>
      <c r="G412" s="384"/>
      <c r="H412" s="375" t="s">
        <v>1370</v>
      </c>
      <c r="J412" s="382">
        <v>44056</v>
      </c>
      <c r="K412" s="379" t="s">
        <v>1371</v>
      </c>
      <c r="L412" s="375">
        <v>3</v>
      </c>
      <c r="M412" s="382">
        <v>44076</v>
      </c>
      <c r="N412" s="375" t="s">
        <v>560</v>
      </c>
      <c r="O412" s="375" t="s">
        <v>1379</v>
      </c>
      <c r="P412" s="382">
        <v>44076</v>
      </c>
      <c r="Q412" s="443">
        <v>1300</v>
      </c>
      <c r="R412" s="406">
        <f t="shared" si="15"/>
        <v>1300</v>
      </c>
      <c r="S412" s="382">
        <v>44082</v>
      </c>
      <c r="T412" s="382">
        <v>44082</v>
      </c>
      <c r="U412" s="382">
        <v>44082</v>
      </c>
      <c r="V412" s="382">
        <v>44082</v>
      </c>
      <c r="W412" s="382">
        <v>44082</v>
      </c>
      <c r="X412" s="375" t="s">
        <v>1380</v>
      </c>
      <c r="Y412" s="375">
        <v>128417</v>
      </c>
      <c r="Z412" s="382">
        <v>44082</v>
      </c>
    </row>
    <row r="413" spans="1:35" ht="15">
      <c r="A413" s="374" t="s">
        <v>34</v>
      </c>
      <c r="B413" s="375">
        <v>1</v>
      </c>
      <c r="C413" s="375" t="s">
        <v>178</v>
      </c>
      <c r="D413" s="375" t="s">
        <v>1381</v>
      </c>
      <c r="E413" s="375" t="s">
        <v>540</v>
      </c>
      <c r="F413" s="375" t="s">
        <v>540</v>
      </c>
      <c r="G413" s="384"/>
      <c r="H413" s="375" t="s">
        <v>1370</v>
      </c>
      <c r="J413" s="382">
        <v>44056</v>
      </c>
      <c r="K413" s="379" t="s">
        <v>1371</v>
      </c>
      <c r="L413" s="375">
        <v>3</v>
      </c>
      <c r="M413" s="382">
        <v>44076</v>
      </c>
      <c r="N413" s="375" t="s">
        <v>560</v>
      </c>
      <c r="O413" s="375" t="s">
        <v>1379</v>
      </c>
      <c r="P413" s="382">
        <v>44076</v>
      </c>
      <c r="Q413" s="443">
        <v>200</v>
      </c>
      <c r="R413" s="406">
        <f t="shared" si="15"/>
        <v>200</v>
      </c>
      <c r="S413" s="382">
        <v>44082</v>
      </c>
      <c r="T413" s="382">
        <v>44082</v>
      </c>
      <c r="U413" s="382">
        <v>44082</v>
      </c>
      <c r="V413" s="382">
        <v>44082</v>
      </c>
      <c r="W413" s="382">
        <v>44082</v>
      </c>
      <c r="X413" s="375" t="s">
        <v>1380</v>
      </c>
      <c r="Y413" s="375">
        <v>128417</v>
      </c>
      <c r="Z413" s="382">
        <v>44082</v>
      </c>
    </row>
    <row r="414" spans="1:35" ht="15">
      <c r="A414" s="388" t="s">
        <v>502</v>
      </c>
      <c r="B414" s="375">
        <v>1</v>
      </c>
      <c r="C414" s="375" t="s">
        <v>148</v>
      </c>
      <c r="D414" s="375" t="s">
        <v>1382</v>
      </c>
      <c r="E414" s="375" t="s">
        <v>540</v>
      </c>
      <c r="F414" s="375" t="s">
        <v>540</v>
      </c>
      <c r="G414" s="384"/>
      <c r="H414" s="375" t="s">
        <v>1383</v>
      </c>
      <c r="J414" s="382">
        <v>44077</v>
      </c>
      <c r="K414" s="379" t="s">
        <v>1384</v>
      </c>
      <c r="L414" s="375">
        <v>3</v>
      </c>
      <c r="M414" s="382">
        <v>44077</v>
      </c>
      <c r="N414" s="375" t="s">
        <v>1385</v>
      </c>
      <c r="O414" s="375" t="s">
        <v>1386</v>
      </c>
      <c r="P414" s="382">
        <v>44077</v>
      </c>
      <c r="Q414" s="443">
        <v>1500</v>
      </c>
      <c r="R414" s="406">
        <f t="shared" si="15"/>
        <v>1500</v>
      </c>
      <c r="S414" s="382">
        <v>44084</v>
      </c>
      <c r="T414" s="382">
        <v>44084</v>
      </c>
      <c r="U414" s="382">
        <v>44084</v>
      </c>
      <c r="V414" s="382">
        <v>44084</v>
      </c>
      <c r="W414" s="382">
        <v>44084</v>
      </c>
      <c r="X414" s="375" t="s">
        <v>1387</v>
      </c>
      <c r="Y414" s="375">
        <v>112579</v>
      </c>
      <c r="Z414" s="382">
        <v>44084</v>
      </c>
    </row>
    <row r="415" spans="1:35" ht="15">
      <c r="A415" s="388" t="s">
        <v>502</v>
      </c>
      <c r="B415" s="375">
        <v>2</v>
      </c>
      <c r="C415" s="375" t="s">
        <v>148</v>
      </c>
      <c r="D415" s="375" t="s">
        <v>1388</v>
      </c>
      <c r="E415" s="375" t="s">
        <v>540</v>
      </c>
      <c r="F415" s="375" t="s">
        <v>540</v>
      </c>
      <c r="G415" s="384"/>
      <c r="H415" s="375" t="s">
        <v>1383</v>
      </c>
      <c r="J415" s="382">
        <v>44077</v>
      </c>
      <c r="K415" s="379" t="s">
        <v>1384</v>
      </c>
      <c r="L415" s="375">
        <v>3</v>
      </c>
      <c r="M415" s="382">
        <v>44077</v>
      </c>
      <c r="N415" s="375" t="s">
        <v>1385</v>
      </c>
      <c r="O415" s="375" t="s">
        <v>1386</v>
      </c>
      <c r="P415" s="382">
        <v>44077</v>
      </c>
      <c r="Q415" s="443">
        <v>1200</v>
      </c>
      <c r="R415" s="406">
        <f t="shared" si="15"/>
        <v>2400</v>
      </c>
      <c r="S415" s="382">
        <v>44084</v>
      </c>
      <c r="T415" s="382">
        <v>44084</v>
      </c>
      <c r="U415" s="382">
        <v>44084</v>
      </c>
      <c r="V415" s="382">
        <v>44084</v>
      </c>
      <c r="W415" s="382">
        <v>44084</v>
      </c>
      <c r="X415" s="375" t="s">
        <v>1387</v>
      </c>
      <c r="Y415" s="375">
        <v>112579</v>
      </c>
      <c r="Z415" s="382">
        <v>44084</v>
      </c>
    </row>
    <row r="416" spans="1:35" ht="15">
      <c r="A416" s="58" t="s">
        <v>499</v>
      </c>
      <c r="B416" s="375">
        <v>1</v>
      </c>
      <c r="C416" s="375" t="s">
        <v>393</v>
      </c>
      <c r="D416" s="375" t="s">
        <v>1389</v>
      </c>
      <c r="E416" s="375" t="s">
        <v>540</v>
      </c>
      <c r="F416" s="375" t="s">
        <v>540</v>
      </c>
      <c r="G416" s="384"/>
      <c r="H416" s="375" t="s">
        <v>926</v>
      </c>
      <c r="J416" s="382">
        <v>44077</v>
      </c>
      <c r="K416" s="379" t="s">
        <v>1390</v>
      </c>
      <c r="L416" s="375">
        <v>3</v>
      </c>
      <c r="M416" s="382">
        <v>44082</v>
      </c>
      <c r="N416" s="375" t="s">
        <v>840</v>
      </c>
      <c r="O416" s="375" t="s">
        <v>1391</v>
      </c>
      <c r="P416" s="382">
        <v>44082</v>
      </c>
      <c r="Q416" s="443">
        <v>46700</v>
      </c>
      <c r="R416" s="406">
        <f t="shared" si="15"/>
        <v>46700</v>
      </c>
    </row>
    <row r="417" spans="1:26" ht="15">
      <c r="A417" s="374" t="s">
        <v>34</v>
      </c>
      <c r="B417" s="375">
        <v>50</v>
      </c>
      <c r="C417" s="375" t="s">
        <v>148</v>
      </c>
      <c r="D417" s="375" t="s">
        <v>1392</v>
      </c>
      <c r="E417" s="375" t="s">
        <v>540</v>
      </c>
      <c r="F417" s="375" t="s">
        <v>540</v>
      </c>
      <c r="G417" s="384"/>
      <c r="H417" s="375" t="s">
        <v>1393</v>
      </c>
      <c r="J417" s="440">
        <v>44083</v>
      </c>
      <c r="K417" s="379" t="s">
        <v>1394</v>
      </c>
      <c r="L417" s="375">
        <v>3</v>
      </c>
      <c r="M417" s="440">
        <v>44084</v>
      </c>
      <c r="N417" s="375" t="s">
        <v>583</v>
      </c>
      <c r="O417" s="375" t="s">
        <v>1395</v>
      </c>
      <c r="P417" s="382">
        <v>44084</v>
      </c>
      <c r="Q417" s="443">
        <v>40</v>
      </c>
      <c r="R417" s="406">
        <f t="shared" si="15"/>
        <v>2000</v>
      </c>
      <c r="S417" s="382">
        <v>44084</v>
      </c>
      <c r="T417" s="382">
        <v>44084</v>
      </c>
      <c r="U417" s="382">
        <v>44084</v>
      </c>
      <c r="V417" s="382">
        <v>44084</v>
      </c>
      <c r="W417" s="382">
        <v>44084</v>
      </c>
      <c r="X417" s="375" t="s">
        <v>1396</v>
      </c>
      <c r="Y417" s="375">
        <v>306810</v>
      </c>
      <c r="Z417" s="382">
        <v>44084</v>
      </c>
    </row>
    <row r="418" spans="1:26" ht="15">
      <c r="A418" s="374" t="s">
        <v>34</v>
      </c>
      <c r="B418" s="375">
        <v>15</v>
      </c>
      <c r="C418" s="375" t="s">
        <v>148</v>
      </c>
      <c r="D418" s="375" t="s">
        <v>1397</v>
      </c>
      <c r="G418" s="384"/>
      <c r="H418" s="375" t="s">
        <v>1393</v>
      </c>
      <c r="J418" s="440">
        <v>44083</v>
      </c>
      <c r="K418" s="379" t="s">
        <v>1394</v>
      </c>
      <c r="L418" s="375">
        <v>3</v>
      </c>
      <c r="M418" s="440">
        <v>44084</v>
      </c>
      <c r="N418" s="375" t="s">
        <v>583</v>
      </c>
      <c r="O418" s="375" t="s">
        <v>1395</v>
      </c>
      <c r="P418" s="382">
        <v>44084</v>
      </c>
      <c r="Q418" s="443">
        <v>85</v>
      </c>
      <c r="R418" s="406">
        <f t="shared" si="15"/>
        <v>1275</v>
      </c>
      <c r="S418" s="382">
        <v>44084</v>
      </c>
      <c r="T418" s="382">
        <v>44084</v>
      </c>
      <c r="U418" s="382">
        <v>44084</v>
      </c>
      <c r="V418" s="382">
        <v>44084</v>
      </c>
      <c r="W418" s="382">
        <v>44084</v>
      </c>
      <c r="X418" s="375" t="s">
        <v>1396</v>
      </c>
      <c r="Y418" s="375">
        <v>306810</v>
      </c>
      <c r="Z418" s="382">
        <v>44084</v>
      </c>
    </row>
    <row r="419" spans="1:26" ht="25.5">
      <c r="A419" s="44" t="s">
        <v>34</v>
      </c>
      <c r="B419" s="375">
        <v>36</v>
      </c>
      <c r="C419" s="375" t="s">
        <v>234</v>
      </c>
      <c r="D419" s="375" t="s">
        <v>1398</v>
      </c>
      <c r="E419" s="423" t="s">
        <v>540</v>
      </c>
      <c r="F419" s="423" t="s">
        <v>540</v>
      </c>
      <c r="G419" s="384"/>
      <c r="H419" s="375" t="s">
        <v>1399</v>
      </c>
      <c r="J419" s="440">
        <v>44085</v>
      </c>
      <c r="K419" s="442" t="s">
        <v>1400</v>
      </c>
      <c r="L419" s="375">
        <v>3</v>
      </c>
      <c r="M419" s="440">
        <v>44089</v>
      </c>
      <c r="N419" s="375" t="s">
        <v>787</v>
      </c>
      <c r="O419" s="375" t="s">
        <v>1401</v>
      </c>
      <c r="P419" s="440">
        <v>44089</v>
      </c>
      <c r="Q419" s="406">
        <v>240.75</v>
      </c>
      <c r="R419" s="406">
        <f t="shared" si="15"/>
        <v>8667</v>
      </c>
    </row>
    <row r="420" spans="1:26" ht="14.25">
      <c r="A420" s="67" t="s">
        <v>497</v>
      </c>
      <c r="B420" s="375">
        <v>25</v>
      </c>
      <c r="C420" s="375" t="s">
        <v>538</v>
      </c>
      <c r="D420" s="375" t="s">
        <v>577</v>
      </c>
      <c r="E420" s="375" t="s">
        <v>540</v>
      </c>
      <c r="F420" s="375" t="s">
        <v>540</v>
      </c>
      <c r="G420" s="384"/>
      <c r="H420" s="375" t="s">
        <v>1402</v>
      </c>
      <c r="J420" s="382">
        <v>44085</v>
      </c>
      <c r="K420" s="379" t="s">
        <v>1403</v>
      </c>
      <c r="L420" s="375">
        <v>3</v>
      </c>
      <c r="M420" s="382">
        <v>44085</v>
      </c>
      <c r="N420" s="375" t="s">
        <v>544</v>
      </c>
      <c r="O420" s="375" t="s">
        <v>1404</v>
      </c>
      <c r="P420" s="382">
        <v>44085</v>
      </c>
      <c r="Q420" s="406">
        <v>260</v>
      </c>
      <c r="R420" s="406">
        <f t="shared" si="15"/>
        <v>6500</v>
      </c>
      <c r="S420" s="378">
        <v>44088</v>
      </c>
      <c r="T420" s="378">
        <v>44088</v>
      </c>
      <c r="U420" s="378">
        <v>44088</v>
      </c>
      <c r="V420" s="378">
        <v>44088</v>
      </c>
      <c r="W420" s="378">
        <v>44088</v>
      </c>
      <c r="X420" s="375" t="s">
        <v>1405</v>
      </c>
      <c r="Y420" s="416" t="s">
        <v>1406</v>
      </c>
      <c r="Z420" s="382">
        <v>44092</v>
      </c>
    </row>
    <row r="421" spans="1:26" ht="14.25">
      <c r="A421" s="374" t="s">
        <v>34</v>
      </c>
      <c r="B421" s="375">
        <v>1</v>
      </c>
      <c r="C421" s="375" t="s">
        <v>178</v>
      </c>
      <c r="D421" s="375" t="s">
        <v>1407</v>
      </c>
      <c r="E421" s="375" t="s">
        <v>540</v>
      </c>
      <c r="F421" s="375" t="s">
        <v>540</v>
      </c>
      <c r="G421" s="384"/>
      <c r="H421" s="375" t="s">
        <v>1408</v>
      </c>
      <c r="J421" s="440">
        <v>44090</v>
      </c>
      <c r="K421" s="379" t="s">
        <v>1409</v>
      </c>
      <c r="L421" s="375">
        <v>3</v>
      </c>
      <c r="M421" s="440">
        <v>44092</v>
      </c>
      <c r="N421" s="375" t="s">
        <v>560</v>
      </c>
      <c r="O421" s="375" t="s">
        <v>1410</v>
      </c>
      <c r="P421" s="382">
        <v>44092</v>
      </c>
      <c r="Q421" s="406">
        <v>1500</v>
      </c>
      <c r="R421" s="406">
        <f t="shared" si="15"/>
        <v>1500</v>
      </c>
    </row>
    <row r="422" spans="1:26" ht="25.5">
      <c r="A422" s="44" t="s">
        <v>34</v>
      </c>
      <c r="B422" s="375">
        <v>5</v>
      </c>
      <c r="C422" s="375" t="s">
        <v>95</v>
      </c>
      <c r="D422" s="375" t="s">
        <v>1248</v>
      </c>
      <c r="E422" s="375" t="s">
        <v>540</v>
      </c>
      <c r="F422" s="375" t="s">
        <v>540</v>
      </c>
      <c r="G422" s="384"/>
      <c r="H422" s="375" t="s">
        <v>1241</v>
      </c>
      <c r="J422" s="382">
        <v>44089</v>
      </c>
      <c r="K422" s="379" t="s">
        <v>1411</v>
      </c>
      <c r="L422" s="375">
        <v>3</v>
      </c>
      <c r="M422" s="382">
        <v>44095</v>
      </c>
      <c r="N422" s="375" t="s">
        <v>1061</v>
      </c>
      <c r="O422" s="375" t="s">
        <v>1412</v>
      </c>
      <c r="P422" s="382">
        <v>44095</v>
      </c>
      <c r="Q422" s="406">
        <v>345.5</v>
      </c>
      <c r="R422" s="406" t="s">
        <v>927</v>
      </c>
    </row>
    <row r="423" spans="1:26" ht="25.5">
      <c r="A423" s="44" t="s">
        <v>34</v>
      </c>
      <c r="B423" s="375">
        <v>6</v>
      </c>
      <c r="C423" s="375" t="s">
        <v>100</v>
      </c>
      <c r="D423" s="375" t="s">
        <v>1413</v>
      </c>
      <c r="E423" s="375" t="s">
        <v>540</v>
      </c>
      <c r="F423" s="375" t="s">
        <v>540</v>
      </c>
      <c r="G423" s="384"/>
      <c r="H423" s="375" t="s">
        <v>1241</v>
      </c>
      <c r="J423" s="382">
        <v>44089</v>
      </c>
      <c r="K423" s="379" t="s">
        <v>1411</v>
      </c>
      <c r="L423" s="375">
        <v>3</v>
      </c>
      <c r="M423" s="382">
        <v>44095</v>
      </c>
      <c r="N423" s="375" t="s">
        <v>1061</v>
      </c>
      <c r="O423" s="375" t="s">
        <v>1412</v>
      </c>
      <c r="P423" s="382">
        <v>44095</v>
      </c>
      <c r="Q423" s="406">
        <v>172.2</v>
      </c>
      <c r="R423" s="406">
        <f t="shared" ref="R423:R447" si="16">B423*Q423</f>
        <v>1033.1999999999998</v>
      </c>
    </row>
    <row r="424" spans="1:26" ht="25.5">
      <c r="A424" s="44" t="s">
        <v>34</v>
      </c>
      <c r="B424" s="375">
        <v>20</v>
      </c>
      <c r="C424" s="375" t="s">
        <v>95</v>
      </c>
      <c r="D424" s="375" t="s">
        <v>1414</v>
      </c>
      <c r="E424" s="375" t="s">
        <v>540</v>
      </c>
      <c r="F424" s="375" t="s">
        <v>540</v>
      </c>
      <c r="G424" s="384"/>
      <c r="H424" s="375" t="s">
        <v>1241</v>
      </c>
      <c r="J424" s="382">
        <v>44089</v>
      </c>
      <c r="K424" s="379" t="s">
        <v>1411</v>
      </c>
      <c r="L424" s="375">
        <v>3</v>
      </c>
      <c r="M424" s="382">
        <v>44095</v>
      </c>
      <c r="N424" s="375" t="s">
        <v>1061</v>
      </c>
      <c r="O424" s="375" t="s">
        <v>1412</v>
      </c>
      <c r="P424" s="382">
        <v>44095</v>
      </c>
      <c r="Q424" s="406">
        <v>514.5</v>
      </c>
      <c r="R424" s="406">
        <f t="shared" si="16"/>
        <v>10290</v>
      </c>
    </row>
    <row r="425" spans="1:26" ht="25.5">
      <c r="A425" s="44" t="s">
        <v>34</v>
      </c>
      <c r="B425" s="375">
        <v>20</v>
      </c>
      <c r="C425" s="375" t="s">
        <v>100</v>
      </c>
      <c r="D425" s="375" t="s">
        <v>1415</v>
      </c>
      <c r="E425" s="375" t="s">
        <v>540</v>
      </c>
      <c r="F425" s="375" t="s">
        <v>540</v>
      </c>
      <c r="G425" s="384"/>
      <c r="H425" s="375" t="s">
        <v>1241</v>
      </c>
      <c r="J425" s="382">
        <v>44089</v>
      </c>
      <c r="K425" s="379" t="s">
        <v>1411</v>
      </c>
      <c r="L425" s="375">
        <v>3</v>
      </c>
      <c r="M425" s="382">
        <v>44095</v>
      </c>
      <c r="N425" s="375" t="s">
        <v>1061</v>
      </c>
      <c r="O425" s="375" t="s">
        <v>1412</v>
      </c>
      <c r="P425" s="382">
        <v>44095</v>
      </c>
      <c r="Q425" s="406">
        <v>167.6</v>
      </c>
      <c r="R425" s="406">
        <f t="shared" si="16"/>
        <v>3352</v>
      </c>
    </row>
    <row r="426" spans="1:26" ht="25.5">
      <c r="A426" s="44" t="s">
        <v>34</v>
      </c>
      <c r="B426" s="375">
        <v>3</v>
      </c>
      <c r="C426" s="375" t="s">
        <v>107</v>
      </c>
      <c r="D426" s="375" t="s">
        <v>1416</v>
      </c>
      <c r="E426" s="375" t="s">
        <v>540</v>
      </c>
      <c r="F426" s="375" t="s">
        <v>540</v>
      </c>
      <c r="G426" s="384"/>
      <c r="H426" s="375" t="s">
        <v>1241</v>
      </c>
      <c r="J426" s="382">
        <v>44089</v>
      </c>
      <c r="K426" s="379" t="s">
        <v>1411</v>
      </c>
      <c r="L426" s="375">
        <v>3</v>
      </c>
      <c r="M426" s="382">
        <v>44095</v>
      </c>
      <c r="N426" s="375" t="s">
        <v>1061</v>
      </c>
      <c r="O426" s="375" t="s">
        <v>1412</v>
      </c>
      <c r="P426" s="382">
        <v>44095</v>
      </c>
      <c r="Q426" s="406">
        <v>154.69999999999999</v>
      </c>
      <c r="R426" s="406">
        <f t="shared" si="16"/>
        <v>464.09999999999997</v>
      </c>
    </row>
    <row r="427" spans="1:26" ht="25.5">
      <c r="A427" s="44" t="s">
        <v>34</v>
      </c>
      <c r="B427" s="375">
        <v>3</v>
      </c>
      <c r="C427" s="375" t="s">
        <v>107</v>
      </c>
      <c r="D427" s="375" t="s">
        <v>1417</v>
      </c>
      <c r="E427" s="375" t="s">
        <v>540</v>
      </c>
      <c r="F427" s="375" t="s">
        <v>540</v>
      </c>
      <c r="G427" s="384"/>
      <c r="H427" s="375" t="s">
        <v>1241</v>
      </c>
      <c r="J427" s="382">
        <v>44089</v>
      </c>
      <c r="K427" s="379" t="s">
        <v>1411</v>
      </c>
      <c r="L427" s="375">
        <v>3</v>
      </c>
      <c r="M427" s="382">
        <v>44095</v>
      </c>
      <c r="N427" s="375" t="s">
        <v>1061</v>
      </c>
      <c r="O427" s="375" t="s">
        <v>1412</v>
      </c>
      <c r="P427" s="382">
        <v>44095</v>
      </c>
      <c r="Q427" s="406">
        <v>90.35</v>
      </c>
      <c r="R427" s="406">
        <f t="shared" si="16"/>
        <v>271.04999999999995</v>
      </c>
    </row>
    <row r="428" spans="1:26" ht="25.5">
      <c r="A428" s="44" t="s">
        <v>34</v>
      </c>
      <c r="B428" s="375">
        <v>3</v>
      </c>
      <c r="C428" s="375" t="s">
        <v>107</v>
      </c>
      <c r="D428" s="375" t="s">
        <v>1418</v>
      </c>
      <c r="E428" s="375" t="s">
        <v>540</v>
      </c>
      <c r="F428" s="375" t="s">
        <v>540</v>
      </c>
      <c r="G428" s="384"/>
      <c r="H428" s="375" t="s">
        <v>1241</v>
      </c>
      <c r="J428" s="382">
        <v>44089</v>
      </c>
      <c r="K428" s="379" t="s">
        <v>1411</v>
      </c>
      <c r="L428" s="375">
        <v>3</v>
      </c>
      <c r="M428" s="382">
        <v>44095</v>
      </c>
      <c r="N428" s="375" t="s">
        <v>1061</v>
      </c>
      <c r="O428" s="375" t="s">
        <v>1412</v>
      </c>
      <c r="P428" s="382">
        <v>44095</v>
      </c>
      <c r="Q428" s="406">
        <v>26.3</v>
      </c>
      <c r="R428" s="406">
        <f t="shared" si="16"/>
        <v>78.900000000000006</v>
      </c>
    </row>
    <row r="429" spans="1:26" ht="25.5">
      <c r="A429" s="44" t="s">
        <v>34</v>
      </c>
      <c r="B429" s="375">
        <v>5</v>
      </c>
      <c r="C429" s="375" t="s">
        <v>148</v>
      </c>
      <c r="D429" s="375" t="s">
        <v>1419</v>
      </c>
      <c r="E429" s="375" t="s">
        <v>540</v>
      </c>
      <c r="F429" s="375" t="s">
        <v>540</v>
      </c>
      <c r="G429" s="384"/>
      <c r="H429" s="375" t="s">
        <v>1241</v>
      </c>
      <c r="J429" s="382">
        <v>44089</v>
      </c>
      <c r="K429" s="379" t="s">
        <v>1411</v>
      </c>
      <c r="L429" s="375">
        <v>3</v>
      </c>
      <c r="M429" s="382">
        <v>44095</v>
      </c>
      <c r="N429" s="375" t="s">
        <v>1061</v>
      </c>
      <c r="O429" s="375" t="s">
        <v>1412</v>
      </c>
      <c r="P429" s="382">
        <v>44095</v>
      </c>
      <c r="Q429" s="406">
        <v>119</v>
      </c>
      <c r="R429" s="406">
        <f t="shared" si="16"/>
        <v>595</v>
      </c>
    </row>
    <row r="430" spans="1:26" ht="25.5">
      <c r="A430" s="44" t="s">
        <v>34</v>
      </c>
      <c r="B430" s="375">
        <v>1</v>
      </c>
      <c r="C430" s="375" t="s">
        <v>148</v>
      </c>
      <c r="D430" s="375" t="s">
        <v>1420</v>
      </c>
      <c r="E430" s="375" t="s">
        <v>540</v>
      </c>
      <c r="F430" s="375" t="s">
        <v>540</v>
      </c>
      <c r="G430" s="384"/>
      <c r="H430" s="375" t="s">
        <v>1241</v>
      </c>
      <c r="J430" s="382">
        <v>44089</v>
      </c>
      <c r="K430" s="379" t="s">
        <v>1411</v>
      </c>
      <c r="L430" s="375">
        <v>3</v>
      </c>
      <c r="M430" s="382">
        <v>44095</v>
      </c>
      <c r="N430" s="375" t="s">
        <v>1061</v>
      </c>
      <c r="O430" s="375" t="s">
        <v>1412</v>
      </c>
      <c r="P430" s="382">
        <v>44095</v>
      </c>
      <c r="Q430" s="406">
        <v>101</v>
      </c>
      <c r="R430" s="406">
        <f t="shared" si="16"/>
        <v>101</v>
      </c>
    </row>
    <row r="431" spans="1:26" ht="14.25">
      <c r="A431" s="374" t="s">
        <v>34</v>
      </c>
      <c r="B431" s="375">
        <v>100</v>
      </c>
      <c r="C431" s="375" t="s">
        <v>1421</v>
      </c>
      <c r="D431" s="375" t="s">
        <v>1422</v>
      </c>
      <c r="E431" s="375" t="s">
        <v>540</v>
      </c>
      <c r="F431" s="375" t="s">
        <v>540</v>
      </c>
      <c r="G431" s="384"/>
      <c r="H431" s="375" t="s">
        <v>1241</v>
      </c>
      <c r="J431" s="382">
        <v>44089</v>
      </c>
      <c r="K431" s="379" t="s">
        <v>1411</v>
      </c>
      <c r="L431" s="375">
        <v>3</v>
      </c>
      <c r="M431" s="382">
        <v>44095</v>
      </c>
      <c r="N431" s="375" t="s">
        <v>583</v>
      </c>
      <c r="O431" s="375" t="s">
        <v>1423</v>
      </c>
      <c r="P431" s="382">
        <v>44095</v>
      </c>
      <c r="Q431" s="406">
        <v>23</v>
      </c>
      <c r="R431" s="406">
        <f t="shared" si="16"/>
        <v>2300</v>
      </c>
    </row>
    <row r="432" spans="1:26" ht="14.25">
      <c r="A432" s="374" t="s">
        <v>34</v>
      </c>
      <c r="B432" s="375">
        <v>10</v>
      </c>
      <c r="C432" s="375" t="s">
        <v>110</v>
      </c>
      <c r="D432" s="375" t="s">
        <v>1424</v>
      </c>
      <c r="E432" s="375" t="s">
        <v>540</v>
      </c>
      <c r="F432" s="375" t="s">
        <v>540</v>
      </c>
      <c r="G432" s="384"/>
      <c r="H432" s="375" t="s">
        <v>1241</v>
      </c>
      <c r="J432" s="382">
        <v>44089</v>
      </c>
      <c r="K432" s="379" t="s">
        <v>1411</v>
      </c>
      <c r="L432" s="375">
        <v>3</v>
      </c>
      <c r="M432" s="382">
        <v>44095</v>
      </c>
      <c r="N432" s="375" t="s">
        <v>583</v>
      </c>
      <c r="O432" s="375" t="s">
        <v>1423</v>
      </c>
      <c r="P432" s="382">
        <v>44095</v>
      </c>
      <c r="Q432" s="406">
        <v>23</v>
      </c>
      <c r="R432" s="406">
        <f t="shared" si="16"/>
        <v>230</v>
      </c>
    </row>
    <row r="433" spans="1:18" ht="14.25">
      <c r="A433" s="374" t="s">
        <v>34</v>
      </c>
      <c r="B433" s="375">
        <v>20</v>
      </c>
      <c r="C433" s="375" t="s">
        <v>178</v>
      </c>
      <c r="D433" s="375" t="s">
        <v>1425</v>
      </c>
      <c r="E433" s="375" t="s">
        <v>540</v>
      </c>
      <c r="F433" s="375" t="s">
        <v>540</v>
      </c>
      <c r="G433" s="384"/>
      <c r="H433" s="375" t="s">
        <v>1241</v>
      </c>
      <c r="J433" s="382">
        <v>44089</v>
      </c>
      <c r="K433" s="379" t="s">
        <v>1411</v>
      </c>
      <c r="L433" s="375">
        <v>3</v>
      </c>
      <c r="M433" s="382">
        <v>44095</v>
      </c>
      <c r="N433" s="375" t="s">
        <v>583</v>
      </c>
      <c r="O433" s="375" t="s">
        <v>1423</v>
      </c>
      <c r="P433" s="382">
        <v>44095</v>
      </c>
      <c r="Q433" s="406">
        <v>550</v>
      </c>
      <c r="R433" s="406">
        <f t="shared" si="16"/>
        <v>11000</v>
      </c>
    </row>
    <row r="434" spans="1:18" ht="14.25">
      <c r="A434" s="374" t="s">
        <v>34</v>
      </c>
      <c r="B434" s="375">
        <v>10</v>
      </c>
      <c r="C434" s="375" t="s">
        <v>148</v>
      </c>
      <c r="D434" s="375" t="s">
        <v>1426</v>
      </c>
      <c r="E434" s="375" t="s">
        <v>540</v>
      </c>
      <c r="F434" s="375" t="s">
        <v>540</v>
      </c>
      <c r="G434" s="384"/>
      <c r="H434" s="375" t="s">
        <v>1241</v>
      </c>
      <c r="J434" s="382">
        <v>44089</v>
      </c>
      <c r="K434" s="379" t="s">
        <v>1411</v>
      </c>
      <c r="L434" s="375">
        <v>3</v>
      </c>
      <c r="M434" s="382">
        <v>44095</v>
      </c>
      <c r="N434" s="375" t="s">
        <v>583</v>
      </c>
      <c r="O434" s="375" t="s">
        <v>1423</v>
      </c>
      <c r="P434" s="382">
        <v>44095</v>
      </c>
      <c r="Q434" s="406">
        <v>22</v>
      </c>
      <c r="R434" s="406">
        <f t="shared" si="16"/>
        <v>220</v>
      </c>
    </row>
    <row r="435" spans="1:18" ht="14.25">
      <c r="A435" s="374" t="s">
        <v>34</v>
      </c>
      <c r="B435" s="375">
        <v>10</v>
      </c>
      <c r="C435" s="375" t="s">
        <v>148</v>
      </c>
      <c r="D435" s="375" t="s">
        <v>1427</v>
      </c>
      <c r="E435" s="375" t="s">
        <v>540</v>
      </c>
      <c r="F435" s="375" t="s">
        <v>540</v>
      </c>
      <c r="G435" s="384"/>
      <c r="H435" s="375" t="s">
        <v>1241</v>
      </c>
      <c r="J435" s="382">
        <v>44089</v>
      </c>
      <c r="K435" s="379" t="s">
        <v>1411</v>
      </c>
      <c r="L435" s="375">
        <v>3</v>
      </c>
      <c r="M435" s="382">
        <v>44095</v>
      </c>
      <c r="N435" s="375" t="s">
        <v>583</v>
      </c>
      <c r="O435" s="375" t="s">
        <v>1423</v>
      </c>
      <c r="P435" s="382">
        <v>44095</v>
      </c>
      <c r="Q435" s="406">
        <v>22</v>
      </c>
      <c r="R435" s="406">
        <f t="shared" si="16"/>
        <v>220</v>
      </c>
    </row>
    <row r="436" spans="1:18" ht="14.25">
      <c r="A436" s="374" t="s">
        <v>34</v>
      </c>
      <c r="B436" s="375">
        <v>1</v>
      </c>
      <c r="C436" s="375" t="s">
        <v>148</v>
      </c>
      <c r="D436" s="375" t="s">
        <v>1428</v>
      </c>
      <c r="E436" s="375" t="s">
        <v>540</v>
      </c>
      <c r="F436" s="375" t="s">
        <v>540</v>
      </c>
      <c r="G436" s="384"/>
      <c r="H436" s="375" t="s">
        <v>1241</v>
      </c>
      <c r="J436" s="382">
        <v>44089</v>
      </c>
      <c r="K436" s="379" t="s">
        <v>1411</v>
      </c>
      <c r="L436" s="375">
        <v>3</v>
      </c>
      <c r="M436" s="382">
        <v>44095</v>
      </c>
      <c r="N436" s="375" t="s">
        <v>592</v>
      </c>
      <c r="O436" s="375" t="s">
        <v>1429</v>
      </c>
      <c r="P436" s="382">
        <v>44095</v>
      </c>
      <c r="Q436" s="406">
        <v>1200</v>
      </c>
      <c r="R436" s="406">
        <f t="shared" si="16"/>
        <v>1200</v>
      </c>
    </row>
    <row r="437" spans="1:18" ht="14.25">
      <c r="A437" s="374" t="s">
        <v>34</v>
      </c>
      <c r="B437" s="375">
        <v>5</v>
      </c>
      <c r="C437" s="375" t="s">
        <v>148</v>
      </c>
      <c r="D437" s="375" t="s">
        <v>1326</v>
      </c>
      <c r="E437" s="375" t="s">
        <v>540</v>
      </c>
      <c r="F437" s="375" t="s">
        <v>540</v>
      </c>
      <c r="G437" s="384"/>
      <c r="H437" s="375" t="s">
        <v>1241</v>
      </c>
      <c r="J437" s="382">
        <v>44089</v>
      </c>
      <c r="K437" s="379" t="s">
        <v>1411</v>
      </c>
      <c r="L437" s="375">
        <v>3</v>
      </c>
      <c r="M437" s="382">
        <v>44095</v>
      </c>
      <c r="N437" s="375" t="s">
        <v>592</v>
      </c>
      <c r="O437" s="375" t="s">
        <v>1429</v>
      </c>
      <c r="P437" s="382">
        <v>44095</v>
      </c>
      <c r="Q437" s="406">
        <v>90</v>
      </c>
      <c r="R437" s="406">
        <f t="shared" si="16"/>
        <v>450</v>
      </c>
    </row>
    <row r="438" spans="1:18" ht="14.25">
      <c r="A438" s="374" t="s">
        <v>34</v>
      </c>
      <c r="B438" s="375">
        <v>5</v>
      </c>
      <c r="C438" s="375" t="s">
        <v>148</v>
      </c>
      <c r="D438" s="375" t="s">
        <v>1324</v>
      </c>
      <c r="E438" s="375" t="s">
        <v>540</v>
      </c>
      <c r="F438" s="375" t="s">
        <v>540</v>
      </c>
      <c r="G438" s="384"/>
      <c r="H438" s="375" t="s">
        <v>1241</v>
      </c>
      <c r="J438" s="382">
        <v>44089</v>
      </c>
      <c r="K438" s="379" t="s">
        <v>1411</v>
      </c>
      <c r="L438" s="375">
        <v>3</v>
      </c>
      <c r="M438" s="382">
        <v>44095</v>
      </c>
      <c r="N438" s="375" t="s">
        <v>592</v>
      </c>
      <c r="O438" s="375" t="s">
        <v>1429</v>
      </c>
      <c r="P438" s="382">
        <v>44095</v>
      </c>
      <c r="Q438" s="406">
        <v>39</v>
      </c>
      <c r="R438" s="406">
        <f t="shared" si="16"/>
        <v>195</v>
      </c>
    </row>
    <row r="439" spans="1:18" ht="14.25">
      <c r="A439" s="374" t="s">
        <v>34</v>
      </c>
      <c r="B439" s="375">
        <v>2</v>
      </c>
      <c r="C439" s="375" t="s">
        <v>178</v>
      </c>
      <c r="D439" s="375" t="s">
        <v>1430</v>
      </c>
      <c r="E439" s="375" t="s">
        <v>540</v>
      </c>
      <c r="F439" s="375" t="s">
        <v>540</v>
      </c>
      <c r="G439" s="384"/>
      <c r="H439" s="375" t="s">
        <v>1241</v>
      </c>
      <c r="J439" s="382">
        <v>44089</v>
      </c>
      <c r="K439" s="379" t="s">
        <v>1411</v>
      </c>
      <c r="L439" s="375">
        <v>3</v>
      </c>
      <c r="M439" s="382">
        <v>44095</v>
      </c>
      <c r="N439" s="375" t="s">
        <v>592</v>
      </c>
      <c r="O439" s="375" t="s">
        <v>1429</v>
      </c>
      <c r="P439" s="382">
        <v>44095</v>
      </c>
      <c r="Q439" s="406">
        <v>370</v>
      </c>
      <c r="R439" s="406">
        <f t="shared" si="16"/>
        <v>740</v>
      </c>
    </row>
    <row r="440" spans="1:18" ht="14.25">
      <c r="A440" s="374" t="s">
        <v>34</v>
      </c>
      <c r="B440" s="375">
        <v>20</v>
      </c>
      <c r="C440" s="375" t="s">
        <v>148</v>
      </c>
      <c r="D440" s="375" t="s">
        <v>1431</v>
      </c>
      <c r="E440" s="375" t="s">
        <v>540</v>
      </c>
      <c r="F440" s="375" t="s">
        <v>540</v>
      </c>
      <c r="G440" s="384"/>
      <c r="H440" s="375" t="s">
        <v>1241</v>
      </c>
      <c r="J440" s="382">
        <v>44089</v>
      </c>
      <c r="K440" s="379" t="s">
        <v>1411</v>
      </c>
      <c r="L440" s="375">
        <v>3</v>
      </c>
      <c r="M440" s="382">
        <v>44095</v>
      </c>
      <c r="N440" s="375" t="s">
        <v>592</v>
      </c>
      <c r="O440" s="375" t="s">
        <v>1429</v>
      </c>
      <c r="P440" s="382">
        <v>44095</v>
      </c>
      <c r="Q440" s="406">
        <v>17</v>
      </c>
      <c r="R440" s="406">
        <f t="shared" si="16"/>
        <v>340</v>
      </c>
    </row>
    <row r="441" spans="1:18" ht="38.25">
      <c r="A441" s="44" t="s">
        <v>498</v>
      </c>
      <c r="B441" s="375">
        <v>3</v>
      </c>
      <c r="C441" s="375" t="s">
        <v>148</v>
      </c>
      <c r="D441" s="375" t="s">
        <v>1432</v>
      </c>
      <c r="E441" s="375" t="s">
        <v>540</v>
      </c>
      <c r="F441" s="375" t="s">
        <v>540</v>
      </c>
      <c r="G441" s="384"/>
      <c r="H441" s="375" t="s">
        <v>614</v>
      </c>
      <c r="J441" s="440">
        <v>44090</v>
      </c>
      <c r="K441" s="379" t="s">
        <v>1433</v>
      </c>
      <c r="L441" s="375">
        <v>3</v>
      </c>
      <c r="M441" s="440">
        <v>44096</v>
      </c>
      <c r="N441" s="375" t="s">
        <v>558</v>
      </c>
      <c r="O441" s="375" t="s">
        <v>1434</v>
      </c>
      <c r="P441" s="382">
        <v>44096</v>
      </c>
      <c r="Q441" s="406">
        <v>580</v>
      </c>
      <c r="R441" s="406">
        <f t="shared" si="16"/>
        <v>1740</v>
      </c>
    </row>
    <row r="442" spans="1:18" ht="14.25">
      <c r="A442" s="58" t="s">
        <v>499</v>
      </c>
      <c r="B442" s="375">
        <v>10</v>
      </c>
      <c r="C442" s="375" t="s">
        <v>747</v>
      </c>
      <c r="D442" s="375" t="s">
        <v>1435</v>
      </c>
      <c r="E442" s="375" t="s">
        <v>540</v>
      </c>
      <c r="F442" s="375" t="s">
        <v>540</v>
      </c>
      <c r="G442" s="384"/>
      <c r="H442" s="375" t="s">
        <v>1436</v>
      </c>
      <c r="J442" s="382">
        <v>44096</v>
      </c>
      <c r="K442" s="379" t="s">
        <v>1437</v>
      </c>
      <c r="L442" s="375">
        <v>3</v>
      </c>
      <c r="M442" s="382">
        <v>44096</v>
      </c>
      <c r="N442" s="375" t="s">
        <v>729</v>
      </c>
      <c r="O442" s="375" t="s">
        <v>1438</v>
      </c>
      <c r="P442" s="382">
        <v>44096</v>
      </c>
      <c r="Q442" s="406">
        <v>890</v>
      </c>
      <c r="R442" s="406">
        <f t="shared" si="16"/>
        <v>8900</v>
      </c>
    </row>
    <row r="443" spans="1:18" ht="14.25">
      <c r="A443" s="58" t="s">
        <v>499</v>
      </c>
      <c r="B443" s="375">
        <v>10</v>
      </c>
      <c r="C443" s="375" t="s">
        <v>747</v>
      </c>
      <c r="D443" s="375" t="s">
        <v>1439</v>
      </c>
      <c r="E443" s="375" t="s">
        <v>540</v>
      </c>
      <c r="F443" s="375" t="s">
        <v>540</v>
      </c>
      <c r="G443" s="384"/>
      <c r="H443" s="375" t="s">
        <v>1436</v>
      </c>
      <c r="J443" s="382">
        <v>44096</v>
      </c>
      <c r="K443" s="379" t="s">
        <v>1437</v>
      </c>
      <c r="L443" s="375">
        <v>3</v>
      </c>
      <c r="M443" s="382">
        <v>44096</v>
      </c>
      <c r="N443" s="375" t="s">
        <v>729</v>
      </c>
      <c r="O443" s="375" t="s">
        <v>1438</v>
      </c>
      <c r="P443" s="382">
        <v>44096</v>
      </c>
      <c r="Q443" s="406">
        <v>675</v>
      </c>
      <c r="R443" s="406">
        <f t="shared" si="16"/>
        <v>6750</v>
      </c>
    </row>
    <row r="444" spans="1:18" ht="14.25">
      <c r="A444" s="58" t="s">
        <v>499</v>
      </c>
      <c r="B444" s="375">
        <v>5</v>
      </c>
      <c r="C444" s="375" t="s">
        <v>930</v>
      </c>
      <c r="D444" s="375" t="s">
        <v>1440</v>
      </c>
      <c r="E444" s="375" t="s">
        <v>540</v>
      </c>
      <c r="F444" s="375" t="s">
        <v>540</v>
      </c>
      <c r="G444" s="384"/>
      <c r="H444" s="375" t="s">
        <v>1436</v>
      </c>
      <c r="J444" s="382">
        <v>44096</v>
      </c>
      <c r="K444" s="379" t="s">
        <v>1437</v>
      </c>
      <c r="L444" s="375">
        <v>3</v>
      </c>
      <c r="M444" s="382">
        <v>44096</v>
      </c>
      <c r="N444" s="375" t="s">
        <v>729</v>
      </c>
      <c r="O444" s="375" t="s">
        <v>1438</v>
      </c>
      <c r="P444" s="382">
        <v>44096</v>
      </c>
      <c r="Q444" s="406">
        <v>140</v>
      </c>
      <c r="R444" s="406">
        <f t="shared" si="16"/>
        <v>700</v>
      </c>
    </row>
    <row r="445" spans="1:18" ht="14.25">
      <c r="A445" s="58" t="s">
        <v>499</v>
      </c>
      <c r="B445" s="375">
        <v>15</v>
      </c>
      <c r="C445" s="375" t="s">
        <v>747</v>
      </c>
      <c r="D445" s="375" t="s">
        <v>1441</v>
      </c>
      <c r="E445" s="375" t="s">
        <v>540</v>
      </c>
      <c r="F445" s="375" t="s">
        <v>540</v>
      </c>
      <c r="G445" s="384"/>
      <c r="H445" s="375" t="s">
        <v>1436</v>
      </c>
      <c r="J445" s="382">
        <v>44096</v>
      </c>
      <c r="K445" s="379" t="s">
        <v>1437</v>
      </c>
      <c r="L445" s="375">
        <v>3</v>
      </c>
      <c r="M445" s="382">
        <v>44096</v>
      </c>
      <c r="N445" s="375" t="s">
        <v>729</v>
      </c>
      <c r="O445" s="375" t="s">
        <v>1438</v>
      </c>
      <c r="P445" s="382">
        <v>44096</v>
      </c>
      <c r="Q445" s="406">
        <v>130</v>
      </c>
      <c r="R445" s="406">
        <f t="shared" si="16"/>
        <v>1950</v>
      </c>
    </row>
    <row r="446" spans="1:18" ht="14.25">
      <c r="A446" s="58" t="s">
        <v>499</v>
      </c>
      <c r="B446" s="375">
        <v>1</v>
      </c>
      <c r="C446" s="375" t="s">
        <v>185</v>
      </c>
      <c r="D446" s="375" t="s">
        <v>1442</v>
      </c>
      <c r="E446" s="375" t="s">
        <v>540</v>
      </c>
      <c r="F446" s="375" t="s">
        <v>540</v>
      </c>
      <c r="G446" s="384"/>
      <c r="H446" s="375" t="s">
        <v>1436</v>
      </c>
      <c r="J446" s="382">
        <v>44096</v>
      </c>
      <c r="K446" s="379" t="s">
        <v>1437</v>
      </c>
      <c r="L446" s="375">
        <v>3</v>
      </c>
      <c r="M446" s="382">
        <v>44096</v>
      </c>
      <c r="N446" s="375" t="s">
        <v>729</v>
      </c>
      <c r="O446" s="375" t="s">
        <v>1438</v>
      </c>
      <c r="P446" s="382">
        <v>44096</v>
      </c>
      <c r="Q446" s="406">
        <v>425</v>
      </c>
      <c r="R446" s="406">
        <f t="shared" si="16"/>
        <v>425</v>
      </c>
    </row>
    <row r="447" spans="1:18" ht="14.25">
      <c r="A447" s="58" t="s">
        <v>499</v>
      </c>
      <c r="B447" s="375">
        <v>20</v>
      </c>
      <c r="C447" s="375" t="s">
        <v>747</v>
      </c>
      <c r="D447" s="375" t="s">
        <v>1259</v>
      </c>
      <c r="E447" s="375" t="s">
        <v>540</v>
      </c>
      <c r="F447" s="375" t="s">
        <v>540</v>
      </c>
      <c r="G447" s="384"/>
      <c r="H447" s="375" t="s">
        <v>1436</v>
      </c>
      <c r="J447" s="382">
        <v>44096</v>
      </c>
      <c r="K447" s="379" t="s">
        <v>1437</v>
      </c>
      <c r="L447" s="375">
        <v>3</v>
      </c>
      <c r="M447" s="382">
        <v>44096</v>
      </c>
      <c r="N447" s="375" t="s">
        <v>729</v>
      </c>
      <c r="O447" s="375" t="s">
        <v>1438</v>
      </c>
      <c r="P447" s="382">
        <v>44096</v>
      </c>
      <c r="Q447" s="406">
        <v>42</v>
      </c>
      <c r="R447" s="406">
        <f t="shared" si="16"/>
        <v>840</v>
      </c>
    </row>
    <row r="448" spans="1:18" ht="14.25">
      <c r="A448" s="58"/>
      <c r="J448" s="440"/>
      <c r="M448" s="440"/>
      <c r="P448" s="440"/>
      <c r="Q448" s="406"/>
      <c r="R448" s="387"/>
    </row>
    <row r="449" spans="1:26" ht="14.25">
      <c r="A449" s="423"/>
      <c r="G449" s="384"/>
      <c r="J449" s="440"/>
      <c r="M449" s="440"/>
      <c r="P449" s="440"/>
      <c r="Q449" s="406"/>
      <c r="R449" s="387"/>
    </row>
    <row r="450" spans="1:26" ht="14.25">
      <c r="A450" s="423"/>
      <c r="G450" s="384"/>
      <c r="J450" s="440"/>
      <c r="M450" s="440"/>
      <c r="P450" s="440"/>
      <c r="Q450" s="406"/>
      <c r="R450" s="387"/>
      <c r="S450" s="440"/>
      <c r="T450" s="440"/>
      <c r="U450" s="440"/>
      <c r="V450" s="440"/>
      <c r="W450" s="440"/>
      <c r="Z450" s="440"/>
    </row>
    <row r="451" spans="1:26" ht="14.25">
      <c r="A451" s="423"/>
      <c r="G451" s="384"/>
      <c r="J451" s="440"/>
      <c r="M451" s="440"/>
      <c r="P451" s="440"/>
      <c r="Q451" s="406"/>
      <c r="R451" s="387"/>
      <c r="S451" s="440"/>
      <c r="T451" s="440"/>
      <c r="U451" s="440"/>
      <c r="V451" s="440"/>
      <c r="W451" s="440"/>
      <c r="Z451" s="440"/>
    </row>
    <row r="452" spans="1:26" ht="14.25">
      <c r="A452" s="423"/>
      <c r="G452" s="384"/>
      <c r="J452" s="440"/>
      <c r="M452" s="440"/>
      <c r="P452" s="440"/>
      <c r="Q452" s="406"/>
      <c r="R452" s="387"/>
      <c r="S452" s="440"/>
      <c r="T452" s="440"/>
      <c r="U452" s="440"/>
      <c r="V452" s="440"/>
      <c r="W452" s="440"/>
      <c r="Z452" s="440"/>
    </row>
    <row r="453" spans="1:26" ht="14.25">
      <c r="A453" s="423"/>
      <c r="J453" s="440"/>
      <c r="M453" s="440"/>
      <c r="P453" s="440"/>
      <c r="Q453" s="406"/>
      <c r="R453" s="387"/>
    </row>
    <row r="454" spans="1:26" ht="14.25">
      <c r="J454" s="440"/>
      <c r="M454" s="440"/>
      <c r="P454" s="440"/>
      <c r="Q454" s="406"/>
      <c r="R454" s="387"/>
    </row>
    <row r="455" spans="1:26" ht="14.25">
      <c r="J455" s="440"/>
      <c r="M455" s="440"/>
      <c r="P455" s="440"/>
      <c r="Q455" s="406"/>
      <c r="R455" s="387"/>
    </row>
    <row r="456" spans="1:26" ht="14.25">
      <c r="J456" s="440"/>
      <c r="M456" s="440"/>
      <c r="P456" s="440"/>
      <c r="Q456" s="406"/>
      <c r="R456" s="387"/>
    </row>
    <row r="457" spans="1:26" ht="14.25">
      <c r="J457" s="440"/>
      <c r="M457" s="440"/>
      <c r="P457" s="440"/>
      <c r="Q457" s="406"/>
      <c r="R457" s="387"/>
    </row>
    <row r="458" spans="1:26" ht="14.25">
      <c r="G458" s="384"/>
      <c r="P458" s="440"/>
      <c r="Q458" s="406"/>
      <c r="R458" s="387"/>
      <c r="S458" s="440"/>
      <c r="T458" s="440"/>
      <c r="U458" s="440"/>
      <c r="V458" s="440"/>
      <c r="W458" s="440"/>
      <c r="Z458" s="440"/>
    </row>
    <row r="459" spans="1:26" ht="14.25">
      <c r="G459" s="384"/>
      <c r="M459" s="440"/>
      <c r="P459" s="440"/>
      <c r="Q459" s="406"/>
      <c r="R459" s="387"/>
    </row>
    <row r="460" spans="1:26" ht="14.25">
      <c r="G460" s="384"/>
      <c r="M460" s="440"/>
      <c r="P460" s="440"/>
      <c r="Q460" s="406"/>
      <c r="R460" s="387"/>
    </row>
    <row r="461" spans="1:26" ht="14.25">
      <c r="G461" s="384"/>
      <c r="M461" s="440"/>
      <c r="P461" s="440"/>
      <c r="Q461" s="406"/>
      <c r="R461" s="387"/>
    </row>
    <row r="462" spans="1:26" ht="14.25">
      <c r="G462" s="384"/>
      <c r="M462" s="440"/>
      <c r="P462" s="440"/>
      <c r="Q462" s="406"/>
      <c r="R462" s="387"/>
    </row>
    <row r="463" spans="1:26" ht="14.25">
      <c r="G463" s="384"/>
      <c r="M463" s="440"/>
      <c r="P463" s="440"/>
      <c r="Q463" s="406"/>
      <c r="R463" s="387"/>
    </row>
    <row r="464" spans="1:26" ht="14.25">
      <c r="G464" s="384"/>
      <c r="M464" s="440"/>
      <c r="P464" s="440"/>
      <c r="Q464" s="406"/>
      <c r="R464" s="387"/>
    </row>
    <row r="465" spans="1:18" ht="14.25">
      <c r="A465" s="423"/>
      <c r="G465" s="384"/>
      <c r="J465" s="440"/>
      <c r="M465" s="440"/>
      <c r="P465" s="440"/>
      <c r="Q465" s="389"/>
      <c r="R465" s="387"/>
    </row>
    <row r="466" spans="1:18" ht="14.25">
      <c r="A466" s="423"/>
      <c r="G466" s="384"/>
      <c r="J466" s="440"/>
      <c r="M466" s="440"/>
      <c r="P466" s="440"/>
      <c r="Q466" s="389"/>
      <c r="R466" s="387"/>
    </row>
    <row r="467" spans="1:18" ht="14.25">
      <c r="J467" s="440"/>
      <c r="M467" s="440"/>
      <c r="P467" s="440"/>
      <c r="Q467" s="389"/>
      <c r="R467" s="387"/>
    </row>
    <row r="468" spans="1:18" ht="14.25">
      <c r="J468" s="440"/>
      <c r="M468" s="440"/>
      <c r="P468" s="440"/>
      <c r="Q468" s="389"/>
      <c r="R468" s="387"/>
    </row>
    <row r="469" spans="1:18" ht="14.25">
      <c r="G469" s="384"/>
      <c r="J469" s="440"/>
      <c r="M469" s="440"/>
      <c r="P469" s="440"/>
      <c r="Q469" s="429"/>
      <c r="R469" s="387"/>
    </row>
    <row r="470" spans="1:18" ht="14.25">
      <c r="G470" s="384"/>
      <c r="J470" s="440"/>
      <c r="M470" s="440"/>
      <c r="P470" s="440"/>
      <c r="Q470" s="429"/>
      <c r="R470" s="387"/>
    </row>
    <row r="471" spans="1:18" ht="14.25">
      <c r="G471" s="384"/>
      <c r="J471" s="440"/>
      <c r="M471" s="440"/>
      <c r="P471" s="440"/>
      <c r="Q471" s="429"/>
      <c r="R471" s="387"/>
    </row>
    <row r="472" spans="1:18" ht="14.25">
      <c r="G472" s="384"/>
      <c r="J472" s="440"/>
      <c r="M472" s="440"/>
      <c r="P472" s="440"/>
      <c r="Q472" s="429"/>
      <c r="R472" s="387"/>
    </row>
    <row r="473" spans="1:18" ht="14.25">
      <c r="G473" s="384"/>
      <c r="J473" s="440"/>
      <c r="M473" s="440"/>
      <c r="P473" s="440"/>
      <c r="Q473" s="429"/>
      <c r="R473" s="387"/>
    </row>
    <row r="474" spans="1:18" ht="14.25">
      <c r="G474" s="384"/>
      <c r="J474" s="440"/>
      <c r="M474" s="440"/>
      <c r="P474" s="440"/>
      <c r="Q474" s="429"/>
      <c r="R474" s="387"/>
    </row>
    <row r="475" spans="1:18" ht="14.25">
      <c r="G475" s="384"/>
      <c r="J475" s="440"/>
      <c r="M475" s="440"/>
      <c r="P475" s="440"/>
      <c r="Q475" s="429"/>
      <c r="R475" s="387"/>
    </row>
    <row r="476" spans="1:18" ht="14.25">
      <c r="G476" s="384"/>
      <c r="J476" s="440"/>
      <c r="M476" s="440"/>
      <c r="P476" s="440"/>
      <c r="Q476" s="429"/>
      <c r="R476" s="387"/>
    </row>
    <row r="477" spans="1:18" ht="14.25">
      <c r="G477" s="384"/>
      <c r="J477" s="440"/>
      <c r="M477" s="440"/>
      <c r="P477" s="440"/>
      <c r="Q477" s="429"/>
      <c r="R477" s="387"/>
    </row>
    <row r="478" spans="1:18" ht="14.25">
      <c r="G478" s="384"/>
      <c r="J478" s="440"/>
      <c r="M478" s="440"/>
      <c r="P478" s="440"/>
      <c r="Q478" s="429"/>
      <c r="R478" s="387"/>
    </row>
    <row r="479" spans="1:18" ht="14.25">
      <c r="G479" s="384"/>
      <c r="J479" s="440"/>
      <c r="M479" s="440"/>
      <c r="P479" s="440"/>
      <c r="Q479" s="429"/>
      <c r="R479" s="387"/>
    </row>
    <row r="480" spans="1:18" ht="14.25">
      <c r="G480" s="384"/>
      <c r="J480" s="440"/>
      <c r="M480" s="440"/>
      <c r="P480" s="440"/>
      <c r="Q480" s="429"/>
      <c r="R480" s="387"/>
    </row>
    <row r="481" spans="1:18" ht="14.25">
      <c r="G481" s="384"/>
      <c r="J481" s="440"/>
      <c r="M481" s="440"/>
      <c r="P481" s="440"/>
      <c r="Q481" s="429"/>
      <c r="R481" s="387"/>
    </row>
    <row r="482" spans="1:18" ht="14.25">
      <c r="G482" s="384"/>
      <c r="J482" s="440"/>
      <c r="M482" s="440"/>
      <c r="P482" s="440"/>
      <c r="Q482" s="429"/>
      <c r="R482" s="387"/>
    </row>
    <row r="483" spans="1:18" ht="14.25">
      <c r="G483" s="384"/>
      <c r="J483" s="440"/>
      <c r="M483" s="440"/>
      <c r="P483" s="440"/>
      <c r="Q483" s="429"/>
      <c r="R483" s="387"/>
    </row>
    <row r="484" spans="1:18" ht="14.25">
      <c r="G484" s="384"/>
      <c r="J484" s="440"/>
      <c r="M484" s="440"/>
      <c r="P484" s="440"/>
      <c r="Q484" s="429"/>
      <c r="R484" s="387"/>
    </row>
    <row r="485" spans="1:18" ht="14.25">
      <c r="G485" s="384"/>
      <c r="J485" s="440"/>
      <c r="M485" s="440"/>
      <c r="P485" s="440"/>
      <c r="Q485" s="429"/>
      <c r="R485" s="387"/>
    </row>
    <row r="486" spans="1:18" ht="14.25">
      <c r="G486" s="384"/>
      <c r="J486" s="440"/>
      <c r="M486" s="440"/>
      <c r="P486" s="440"/>
      <c r="Q486" s="429"/>
      <c r="R486" s="387"/>
    </row>
    <row r="487" spans="1:18" ht="14.25">
      <c r="G487" s="384"/>
      <c r="J487" s="440"/>
      <c r="M487" s="440"/>
      <c r="P487" s="440"/>
      <c r="Q487" s="406"/>
      <c r="R487" s="387"/>
    </row>
    <row r="488" spans="1:18" ht="14.25">
      <c r="A488" s="423"/>
      <c r="G488" s="384"/>
      <c r="P488" s="440"/>
      <c r="Q488" s="429"/>
      <c r="R488" s="387"/>
    </row>
    <row r="489" spans="1:18" ht="16.5" customHeight="1">
      <c r="A489" s="423"/>
      <c r="G489" s="384"/>
      <c r="P489" s="440"/>
      <c r="Q489" s="429"/>
      <c r="R489" s="387"/>
    </row>
    <row r="490" spans="1:18" ht="14.25">
      <c r="A490" s="423"/>
      <c r="G490" s="384"/>
      <c r="P490" s="440"/>
      <c r="Q490" s="429"/>
      <c r="R490" s="387"/>
    </row>
    <row r="491" spans="1:18" ht="14.25">
      <c r="A491" s="423"/>
      <c r="G491" s="384"/>
      <c r="P491" s="440"/>
      <c r="Q491" s="406"/>
      <c r="R491" s="387"/>
    </row>
    <row r="492" spans="1:18" ht="14.25">
      <c r="A492" s="423"/>
      <c r="G492" s="384"/>
      <c r="P492" s="440"/>
      <c r="Q492" s="406"/>
      <c r="R492" s="387"/>
    </row>
    <row r="493" spans="1:18" ht="14.25">
      <c r="A493" s="423"/>
      <c r="J493" s="440"/>
      <c r="M493" s="440"/>
      <c r="P493" s="440"/>
      <c r="Q493" s="389"/>
      <c r="R493" s="387"/>
    </row>
    <row r="494" spans="1:18" ht="14.25">
      <c r="A494" s="423"/>
      <c r="J494" s="440"/>
      <c r="M494" s="440"/>
      <c r="P494" s="440"/>
      <c r="Q494" s="406"/>
      <c r="R494" s="387"/>
    </row>
    <row r="495" spans="1:18" ht="14.25">
      <c r="A495" s="423"/>
      <c r="J495" s="440"/>
      <c r="M495" s="440"/>
      <c r="P495" s="440"/>
      <c r="Q495" s="406"/>
      <c r="R495" s="387"/>
    </row>
    <row r="496" spans="1:18" ht="14.25">
      <c r="A496" s="423"/>
      <c r="J496" s="440"/>
      <c r="M496" s="440"/>
      <c r="P496" s="440"/>
      <c r="Q496" s="406"/>
      <c r="R496" s="387"/>
    </row>
    <row r="497" spans="1:18" ht="14.25">
      <c r="A497" s="423"/>
      <c r="G497" s="384"/>
      <c r="J497" s="440"/>
      <c r="M497" s="440"/>
      <c r="P497" s="440"/>
      <c r="Q497" s="406"/>
      <c r="R497" s="387"/>
    </row>
    <row r="498" spans="1:18" ht="14.25">
      <c r="A498" s="423"/>
      <c r="G498" s="384"/>
      <c r="J498" s="440"/>
      <c r="M498" s="440"/>
      <c r="P498" s="440"/>
      <c r="Q498" s="406"/>
      <c r="R498" s="387"/>
    </row>
    <row r="499" spans="1:18" ht="14.25">
      <c r="A499" s="423"/>
      <c r="J499" s="440"/>
      <c r="M499" s="440"/>
      <c r="P499" s="440"/>
      <c r="Q499" s="406"/>
      <c r="R499" s="387"/>
    </row>
    <row r="500" spans="1:18" ht="14.25">
      <c r="A500" s="423"/>
      <c r="J500" s="440"/>
      <c r="M500" s="440"/>
      <c r="P500" s="440"/>
      <c r="Q500" s="406"/>
      <c r="R500" s="387"/>
    </row>
    <row r="501" spans="1:18" ht="14.25">
      <c r="A501" s="423"/>
      <c r="G501" s="384"/>
      <c r="J501" s="440"/>
      <c r="M501" s="440"/>
      <c r="P501" s="440"/>
      <c r="Q501" s="406"/>
      <c r="R501" s="387"/>
    </row>
    <row r="502" spans="1:18" ht="14.25">
      <c r="A502" s="423"/>
      <c r="G502" s="384"/>
      <c r="J502" s="440"/>
      <c r="M502" s="440"/>
      <c r="P502" s="440"/>
      <c r="Q502" s="406"/>
      <c r="R502" s="387"/>
    </row>
    <row r="503" spans="1:18" ht="14.25">
      <c r="A503" s="423"/>
      <c r="G503" s="384"/>
      <c r="J503" s="440"/>
      <c r="M503" s="440"/>
      <c r="P503" s="440"/>
      <c r="Q503" s="406"/>
      <c r="R503" s="387"/>
    </row>
    <row r="504" spans="1:18" ht="14.25">
      <c r="A504" s="423"/>
      <c r="G504" s="384"/>
      <c r="J504" s="440"/>
      <c r="M504" s="440"/>
      <c r="P504" s="440"/>
      <c r="Q504" s="406"/>
      <c r="R504" s="387"/>
    </row>
    <row r="505" spans="1:18" ht="14.25">
      <c r="A505" s="423"/>
      <c r="G505" s="384"/>
      <c r="J505" s="440"/>
      <c r="M505" s="440"/>
      <c r="P505" s="440"/>
      <c r="Q505" s="406"/>
      <c r="R505" s="387"/>
    </row>
    <row r="506" spans="1:18" ht="14.25">
      <c r="A506" s="423"/>
      <c r="G506" s="384"/>
      <c r="J506" s="440"/>
      <c r="M506" s="440"/>
      <c r="P506" s="440"/>
      <c r="Q506" s="406"/>
      <c r="R506" s="387"/>
    </row>
    <row r="507" spans="1:18" ht="14.25">
      <c r="A507" s="423"/>
      <c r="G507" s="384"/>
      <c r="J507" s="440"/>
      <c r="M507" s="440"/>
      <c r="P507" s="440"/>
      <c r="Q507" s="406"/>
      <c r="R507" s="387"/>
    </row>
    <row r="508" spans="1:18" ht="14.25">
      <c r="A508" s="423"/>
      <c r="G508" s="384"/>
      <c r="J508" s="440"/>
      <c r="M508" s="440"/>
      <c r="P508" s="440"/>
      <c r="Q508" s="406"/>
      <c r="R508" s="387"/>
    </row>
    <row r="509" spans="1:18" ht="14.25">
      <c r="A509" s="423"/>
      <c r="G509" s="384"/>
      <c r="J509" s="440"/>
      <c r="M509" s="440"/>
      <c r="P509" s="440"/>
      <c r="Q509" s="406"/>
      <c r="R509" s="387"/>
    </row>
    <row r="510" spans="1:18" ht="14.25">
      <c r="A510" s="423"/>
      <c r="G510" s="384"/>
      <c r="J510" s="440"/>
      <c r="M510" s="440"/>
      <c r="P510" s="440"/>
      <c r="Q510" s="406"/>
      <c r="R510" s="387"/>
    </row>
    <row r="511" spans="1:18" ht="14.25">
      <c r="A511" s="423"/>
      <c r="G511" s="384"/>
      <c r="J511" s="440"/>
      <c r="M511" s="440"/>
      <c r="P511" s="440"/>
      <c r="Q511" s="406"/>
      <c r="R511" s="387"/>
    </row>
    <row r="512" spans="1:18" ht="14.25">
      <c r="A512" s="423"/>
      <c r="G512" s="384"/>
      <c r="J512" s="440"/>
      <c r="M512" s="440"/>
      <c r="P512" s="440"/>
      <c r="Q512" s="406"/>
      <c r="R512" s="387"/>
    </row>
    <row r="513" spans="1:35" ht="14.25">
      <c r="A513" s="423"/>
      <c r="G513" s="384"/>
      <c r="J513" s="440"/>
      <c r="M513" s="440"/>
      <c r="P513" s="440"/>
      <c r="Q513" s="406"/>
      <c r="R513" s="387"/>
    </row>
    <row r="514" spans="1:35" ht="15" customHeight="1">
      <c r="A514" s="423"/>
      <c r="G514" s="384"/>
      <c r="M514" s="440"/>
      <c r="P514" s="440"/>
      <c r="Q514" s="406"/>
      <c r="R514" s="387"/>
    </row>
    <row r="515" spans="1:35" ht="15" customHeight="1">
      <c r="A515" s="423"/>
      <c r="G515" s="384"/>
      <c r="M515" s="440"/>
      <c r="P515" s="440"/>
      <c r="Q515" s="406"/>
      <c r="R515" s="387"/>
    </row>
    <row r="516" spans="1:35" ht="14.25">
      <c r="A516" s="423"/>
      <c r="G516" s="384"/>
      <c r="P516" s="440"/>
      <c r="Q516" s="406"/>
      <c r="R516" s="387"/>
    </row>
    <row r="517" spans="1:35" ht="14.25">
      <c r="A517" s="423"/>
      <c r="G517" s="384"/>
      <c r="P517" s="440"/>
      <c r="Q517" s="431"/>
      <c r="R517" s="387"/>
    </row>
    <row r="518" spans="1:35" ht="14.25">
      <c r="A518" s="423"/>
      <c r="G518" s="384"/>
      <c r="P518" s="440"/>
      <c r="Q518" s="406"/>
      <c r="R518" s="387"/>
    </row>
    <row r="519" spans="1:35" ht="14.25">
      <c r="A519" s="423"/>
      <c r="G519" s="384"/>
      <c r="P519" s="440"/>
      <c r="Q519" s="406"/>
      <c r="R519" s="387"/>
    </row>
    <row r="520" spans="1:35" ht="14.25">
      <c r="A520" s="423"/>
      <c r="G520" s="384"/>
      <c r="P520" s="440"/>
      <c r="Q520" s="406"/>
      <c r="R520" s="387"/>
    </row>
    <row r="521" spans="1:35" ht="14.25">
      <c r="A521" s="423"/>
      <c r="G521" s="384"/>
      <c r="P521" s="440"/>
      <c r="Q521" s="406"/>
      <c r="R521" s="387"/>
    </row>
    <row r="522" spans="1:35" ht="14.25">
      <c r="A522" s="423"/>
      <c r="G522" s="384"/>
      <c r="J522" s="440"/>
      <c r="M522" s="440"/>
      <c r="P522" s="440"/>
      <c r="Q522" s="406"/>
      <c r="R522" s="387"/>
    </row>
    <row r="523" spans="1:35" ht="14.25">
      <c r="A523" s="423"/>
      <c r="G523" s="384"/>
      <c r="M523" s="440"/>
      <c r="P523" s="440"/>
      <c r="Q523" s="406"/>
      <c r="R523" s="387"/>
    </row>
    <row r="524" spans="1:35" ht="14.25">
      <c r="A524" s="451"/>
      <c r="B524" s="451"/>
      <c r="C524" s="451"/>
      <c r="D524" s="451"/>
      <c r="E524" s="451"/>
      <c r="F524" s="451"/>
      <c r="G524" s="452"/>
      <c r="H524" s="451"/>
      <c r="I524" s="453"/>
      <c r="J524" s="451"/>
      <c r="K524" s="451"/>
      <c r="L524" s="451"/>
      <c r="M524" s="454"/>
      <c r="N524" s="451"/>
      <c r="O524" s="451"/>
      <c r="P524" s="454"/>
      <c r="Q524" s="455"/>
      <c r="R524" s="456"/>
      <c r="S524" s="453"/>
      <c r="T524" s="453"/>
      <c r="U524" s="453"/>
      <c r="V524" s="453"/>
      <c r="W524" s="453"/>
      <c r="X524" s="453"/>
      <c r="Y524" s="453"/>
      <c r="Z524" s="453"/>
      <c r="AA524" s="453"/>
      <c r="AB524" s="453"/>
      <c r="AC524" s="453"/>
      <c r="AD524" s="453"/>
      <c r="AE524" s="453"/>
      <c r="AF524" s="453"/>
      <c r="AG524" s="453"/>
      <c r="AH524" s="453"/>
      <c r="AI524" s="453"/>
    </row>
    <row r="525" spans="1:35" ht="14.25">
      <c r="A525" s="423"/>
      <c r="G525" s="384"/>
      <c r="P525" s="440"/>
      <c r="Q525" s="406"/>
      <c r="R525" s="387"/>
    </row>
    <row r="526" spans="1:35" ht="14.25">
      <c r="A526" s="423"/>
      <c r="G526" s="384"/>
      <c r="P526" s="440"/>
      <c r="Q526" s="415"/>
      <c r="R526" s="376"/>
    </row>
    <row r="527" spans="1:35" ht="14.25">
      <c r="A527" s="423"/>
      <c r="G527" s="384"/>
      <c r="M527" s="440"/>
      <c r="P527" s="440"/>
      <c r="Q527" s="429"/>
      <c r="R527" s="387"/>
    </row>
    <row r="528" spans="1:35" ht="14.25">
      <c r="A528" s="423"/>
      <c r="G528" s="384"/>
      <c r="M528" s="440"/>
      <c r="P528" s="440"/>
      <c r="Q528" s="406"/>
      <c r="R528" s="387"/>
    </row>
    <row r="529" spans="1:18" ht="14.25">
      <c r="A529" s="423"/>
      <c r="G529" s="384"/>
      <c r="M529" s="440"/>
      <c r="P529" s="440"/>
      <c r="Q529" s="429"/>
      <c r="R529" s="387"/>
    </row>
    <row r="530" spans="1:18" ht="14.25">
      <c r="A530" s="423"/>
      <c r="G530" s="384"/>
      <c r="M530" s="440"/>
      <c r="P530" s="440"/>
      <c r="Q530" s="429"/>
      <c r="R530" s="387"/>
    </row>
    <row r="531" spans="1:18" ht="14.25">
      <c r="A531" s="423"/>
      <c r="G531" s="384"/>
      <c r="M531" s="440"/>
      <c r="P531" s="440"/>
      <c r="Q531" s="406"/>
      <c r="R531" s="387"/>
    </row>
    <row r="532" spans="1:18" ht="14.25">
      <c r="A532" s="423"/>
      <c r="G532" s="384"/>
      <c r="M532" s="440"/>
      <c r="P532" s="440"/>
      <c r="Q532" s="406"/>
      <c r="R532" s="387"/>
    </row>
    <row r="533" spans="1:18" ht="14.25">
      <c r="A533" s="423"/>
      <c r="J533" s="440"/>
      <c r="M533" s="440"/>
      <c r="P533" s="440"/>
      <c r="Q533" s="406"/>
      <c r="R533" s="387"/>
    </row>
    <row r="534" spans="1:18" ht="14.25">
      <c r="A534" s="423"/>
      <c r="J534" s="440"/>
      <c r="M534" s="440"/>
      <c r="P534" s="440"/>
      <c r="Q534" s="406"/>
      <c r="R534" s="387"/>
    </row>
    <row r="535" spans="1:18" ht="14.25">
      <c r="A535" s="423"/>
      <c r="J535" s="440"/>
      <c r="M535" s="440"/>
      <c r="P535" s="440"/>
      <c r="Q535" s="406"/>
      <c r="R535" s="387"/>
    </row>
    <row r="536" spans="1:18" ht="14.25">
      <c r="A536" s="423"/>
      <c r="J536" s="440"/>
      <c r="M536" s="440"/>
      <c r="P536" s="440"/>
      <c r="Q536" s="406"/>
      <c r="R536" s="387"/>
    </row>
    <row r="537" spans="1:18" ht="14.25">
      <c r="A537" s="423"/>
      <c r="J537" s="440"/>
      <c r="M537" s="440"/>
      <c r="P537" s="440"/>
      <c r="Q537" s="406"/>
      <c r="R537" s="387"/>
    </row>
    <row r="538" spans="1:18" ht="14.25">
      <c r="A538" s="423"/>
      <c r="J538" s="440"/>
      <c r="M538" s="440"/>
      <c r="P538" s="440"/>
      <c r="Q538" s="406"/>
      <c r="R538" s="387"/>
    </row>
    <row r="539" spans="1:18" ht="14.25">
      <c r="A539" s="423"/>
      <c r="J539" s="440"/>
      <c r="M539" s="440"/>
      <c r="P539" s="440"/>
      <c r="Q539" s="406"/>
      <c r="R539" s="387"/>
    </row>
    <row r="540" spans="1:18" ht="14.25">
      <c r="A540" s="423"/>
      <c r="J540" s="440"/>
      <c r="M540" s="440"/>
      <c r="P540" s="440"/>
      <c r="Q540" s="406"/>
      <c r="R540" s="387"/>
    </row>
    <row r="541" spans="1:18" ht="14.25">
      <c r="A541" s="423"/>
      <c r="J541" s="440"/>
      <c r="M541" s="440"/>
      <c r="P541" s="440"/>
      <c r="Q541" s="406"/>
      <c r="R541" s="387"/>
    </row>
    <row r="542" spans="1:18" ht="14.25">
      <c r="A542" s="423"/>
      <c r="J542" s="440"/>
      <c r="M542" s="440"/>
      <c r="P542" s="440"/>
      <c r="Q542" s="406"/>
      <c r="R542" s="387"/>
    </row>
    <row r="543" spans="1:18" ht="14.25">
      <c r="A543" s="423"/>
      <c r="J543" s="440"/>
      <c r="M543" s="440"/>
      <c r="P543" s="440"/>
      <c r="Q543" s="406"/>
      <c r="R543" s="387"/>
    </row>
    <row r="544" spans="1:18" ht="14.25">
      <c r="A544" s="423"/>
      <c r="J544" s="440"/>
      <c r="M544" s="440"/>
      <c r="P544" s="440"/>
      <c r="Q544" s="406"/>
      <c r="R544" s="387"/>
    </row>
    <row r="545" spans="1:35" ht="14.25">
      <c r="A545" s="423"/>
      <c r="J545" s="440"/>
      <c r="M545" s="440"/>
      <c r="P545" s="440"/>
      <c r="Q545" s="406"/>
      <c r="R545" s="387"/>
    </row>
    <row r="546" spans="1:35" ht="14.25">
      <c r="A546" s="423"/>
      <c r="J546" s="440"/>
      <c r="M546" s="440"/>
      <c r="P546" s="440"/>
      <c r="Q546" s="406"/>
      <c r="R546" s="387"/>
    </row>
    <row r="547" spans="1:35" ht="14.25">
      <c r="A547" s="423"/>
      <c r="J547" s="440"/>
      <c r="M547" s="440"/>
      <c r="P547" s="440"/>
      <c r="Q547" s="406"/>
      <c r="R547" s="387"/>
    </row>
    <row r="548" spans="1:35" ht="14.25">
      <c r="A548" s="423"/>
      <c r="J548" s="440"/>
      <c r="M548" s="440"/>
      <c r="P548" s="440"/>
      <c r="Q548" s="406"/>
      <c r="R548" s="387"/>
    </row>
    <row r="549" spans="1:35" ht="14.25">
      <c r="A549" s="423"/>
      <c r="J549" s="440"/>
      <c r="M549" s="440"/>
      <c r="P549" s="440"/>
      <c r="Q549" s="406"/>
      <c r="R549" s="387"/>
    </row>
    <row r="550" spans="1:35" ht="14.25">
      <c r="A550" s="423"/>
      <c r="J550" s="440"/>
      <c r="M550" s="440"/>
      <c r="P550" s="440"/>
      <c r="Q550" s="406"/>
      <c r="R550" s="387"/>
    </row>
    <row r="551" spans="1:35" ht="14.25">
      <c r="A551" s="423"/>
      <c r="J551" s="440"/>
      <c r="M551" s="440"/>
      <c r="P551" s="440"/>
      <c r="Q551" s="406"/>
      <c r="R551" s="387"/>
    </row>
    <row r="552" spans="1:35" ht="15">
      <c r="A552" s="442"/>
      <c r="B552" s="441"/>
      <c r="C552" s="442"/>
      <c r="D552" s="442"/>
      <c r="E552" s="442"/>
      <c r="F552" s="442"/>
      <c r="G552" s="443"/>
      <c r="H552" s="442"/>
      <c r="I552" s="442"/>
      <c r="J552" s="447"/>
      <c r="K552" s="442"/>
      <c r="L552" s="442"/>
      <c r="M552" s="442"/>
      <c r="N552" s="442"/>
      <c r="P552" s="457"/>
      <c r="Q552" s="458"/>
      <c r="R552" s="387"/>
      <c r="S552" s="442"/>
      <c r="T552" s="442"/>
      <c r="U552" s="442"/>
      <c r="V552" s="442"/>
      <c r="W552" s="442"/>
      <c r="X552" s="442"/>
      <c r="Y552" s="442"/>
      <c r="Z552" s="442"/>
      <c r="AA552" s="442"/>
      <c r="AB552" s="442"/>
      <c r="AC552" s="442"/>
      <c r="AD552" s="442"/>
      <c r="AE552" s="442"/>
      <c r="AF552" s="442"/>
      <c r="AG552" s="442"/>
      <c r="AH552" s="442"/>
      <c r="AI552" s="442"/>
    </row>
    <row r="553" spans="1:35" ht="15">
      <c r="A553" s="442"/>
      <c r="B553" s="441"/>
      <c r="C553" s="442"/>
      <c r="D553" s="442"/>
      <c r="E553" s="442"/>
      <c r="F553" s="442"/>
      <c r="G553" s="443"/>
      <c r="H553" s="442"/>
      <c r="I553" s="442"/>
      <c r="J553" s="447"/>
      <c r="K553" s="442"/>
      <c r="L553" s="442"/>
      <c r="M553" s="442"/>
      <c r="N553" s="442"/>
      <c r="P553" s="457"/>
      <c r="Q553" s="458"/>
      <c r="R553" s="387"/>
      <c r="S553" s="442"/>
      <c r="T553" s="442"/>
      <c r="U553" s="442"/>
      <c r="V553" s="442"/>
      <c r="W553" s="442"/>
      <c r="X553" s="442"/>
      <c r="Y553" s="442"/>
      <c r="Z553" s="442"/>
      <c r="AA553" s="442"/>
      <c r="AB553" s="442"/>
      <c r="AC553" s="442"/>
      <c r="AD553" s="442"/>
      <c r="AE553" s="442"/>
      <c r="AF553" s="442"/>
      <c r="AG553" s="442"/>
      <c r="AH553" s="442"/>
      <c r="AI553" s="442"/>
    </row>
    <row r="554" spans="1:35" ht="15">
      <c r="A554" s="442"/>
      <c r="B554" s="441"/>
      <c r="C554" s="442"/>
      <c r="D554" s="442"/>
      <c r="E554" s="442"/>
      <c r="F554" s="442"/>
      <c r="G554" s="443"/>
      <c r="H554" s="442"/>
      <c r="I554" s="442"/>
      <c r="J554" s="447"/>
      <c r="K554" s="442"/>
      <c r="L554" s="442"/>
      <c r="M554" s="442"/>
      <c r="N554" s="442"/>
      <c r="P554" s="457"/>
      <c r="Q554" s="458"/>
      <c r="R554" s="387"/>
      <c r="S554" s="442"/>
      <c r="T554" s="442"/>
      <c r="U554" s="442"/>
      <c r="V554" s="442"/>
      <c r="W554" s="442"/>
      <c r="X554" s="442"/>
      <c r="Y554" s="442"/>
      <c r="Z554" s="442"/>
      <c r="AA554" s="442"/>
      <c r="AB554" s="442"/>
      <c r="AC554" s="442"/>
      <c r="AD554" s="442"/>
      <c r="AE554" s="442"/>
      <c r="AF554" s="442"/>
      <c r="AG554" s="442"/>
      <c r="AH554" s="442"/>
      <c r="AI554" s="442"/>
    </row>
    <row r="555" spans="1:35" ht="15">
      <c r="A555" s="442"/>
      <c r="B555" s="441"/>
      <c r="C555" s="442"/>
      <c r="D555" s="442"/>
      <c r="E555" s="442"/>
      <c r="F555" s="442"/>
      <c r="G555" s="443"/>
      <c r="H555" s="442"/>
      <c r="I555" s="442"/>
      <c r="J555" s="447"/>
      <c r="K555" s="442"/>
      <c r="L555" s="442"/>
      <c r="M555" s="442"/>
      <c r="N555" s="442"/>
      <c r="P555" s="457"/>
      <c r="Q555" s="458"/>
      <c r="R555" s="387"/>
      <c r="S555" s="442"/>
      <c r="T555" s="442"/>
      <c r="U555" s="442"/>
      <c r="V555" s="442"/>
      <c r="W555" s="442"/>
      <c r="X555" s="442"/>
      <c r="Y555" s="442"/>
      <c r="Z555" s="442"/>
      <c r="AA555" s="442"/>
      <c r="AB555" s="442"/>
      <c r="AC555" s="442"/>
      <c r="AD555" s="442"/>
      <c r="AE555" s="442"/>
      <c r="AF555" s="442"/>
      <c r="AG555" s="442"/>
      <c r="AH555" s="442"/>
      <c r="AI555" s="442"/>
    </row>
    <row r="556" spans="1:35" ht="15">
      <c r="A556" s="423"/>
      <c r="G556" s="384"/>
      <c r="J556" s="440"/>
      <c r="M556" s="440"/>
      <c r="P556" s="440"/>
      <c r="Q556" s="458"/>
      <c r="R556" s="387"/>
    </row>
    <row r="557" spans="1:35" ht="15">
      <c r="A557" s="423"/>
      <c r="G557" s="384"/>
      <c r="J557" s="440"/>
      <c r="M557" s="440"/>
      <c r="P557" s="440"/>
      <c r="Q557" s="458"/>
      <c r="R557" s="387"/>
    </row>
    <row r="558" spans="1:35" ht="15">
      <c r="A558" s="423"/>
      <c r="G558" s="384"/>
      <c r="J558" s="440"/>
      <c r="M558" s="440"/>
      <c r="P558" s="440"/>
      <c r="Q558" s="458"/>
      <c r="R558" s="387"/>
    </row>
    <row r="559" spans="1:35" ht="15">
      <c r="A559" s="423"/>
      <c r="G559" s="384"/>
      <c r="J559" s="440"/>
      <c r="M559" s="440"/>
      <c r="P559" s="440"/>
      <c r="Q559" s="458"/>
      <c r="R559" s="387"/>
    </row>
    <row r="560" spans="1:35" ht="15">
      <c r="A560" s="423"/>
      <c r="G560" s="384"/>
      <c r="J560" s="440"/>
      <c r="M560" s="440"/>
      <c r="P560" s="440"/>
      <c r="Q560" s="458"/>
      <c r="R560" s="387"/>
    </row>
    <row r="561" spans="1:35" ht="15">
      <c r="A561" s="423"/>
      <c r="G561" s="384"/>
      <c r="J561" s="440"/>
      <c r="M561" s="440"/>
      <c r="P561" s="440"/>
      <c r="Q561" s="458"/>
      <c r="R561" s="387"/>
    </row>
    <row r="562" spans="1:35" ht="15">
      <c r="A562" s="423"/>
      <c r="G562" s="384"/>
      <c r="J562" s="440"/>
      <c r="M562" s="440"/>
      <c r="P562" s="440"/>
      <c r="Q562" s="458"/>
      <c r="R562" s="387"/>
    </row>
    <row r="563" spans="1:35" ht="15">
      <c r="A563" s="423"/>
      <c r="G563" s="384"/>
      <c r="J563" s="440"/>
      <c r="M563" s="440"/>
      <c r="P563" s="440"/>
      <c r="Q563" s="458"/>
      <c r="R563" s="387"/>
    </row>
    <row r="564" spans="1:35" ht="15">
      <c r="A564" s="423"/>
      <c r="G564" s="384"/>
      <c r="J564" s="440"/>
      <c r="M564" s="440"/>
      <c r="P564" s="440"/>
      <c r="Q564" s="458"/>
      <c r="R564" s="387"/>
    </row>
    <row r="565" spans="1:35" ht="15">
      <c r="A565" s="423"/>
      <c r="G565" s="384"/>
      <c r="J565" s="440"/>
      <c r="M565" s="440"/>
      <c r="P565" s="440"/>
      <c r="Q565" s="458"/>
      <c r="R565" s="387"/>
    </row>
    <row r="566" spans="1:35" ht="15">
      <c r="A566" s="423"/>
      <c r="G566" s="384"/>
      <c r="J566" s="440"/>
      <c r="M566" s="440"/>
      <c r="P566" s="440"/>
      <c r="Q566" s="458"/>
      <c r="R566" s="387"/>
    </row>
    <row r="567" spans="1:35" ht="15">
      <c r="A567" s="423"/>
      <c r="G567" s="384"/>
      <c r="J567" s="440"/>
      <c r="M567" s="440"/>
      <c r="P567" s="440"/>
      <c r="Q567" s="458"/>
      <c r="R567" s="387"/>
    </row>
    <row r="568" spans="1:35" ht="15">
      <c r="A568" s="423"/>
      <c r="G568" s="384"/>
      <c r="J568" s="440"/>
      <c r="M568" s="440"/>
      <c r="P568" s="440"/>
      <c r="Q568" s="458"/>
      <c r="R568" s="387"/>
    </row>
    <row r="569" spans="1:35" ht="15">
      <c r="A569" s="423"/>
      <c r="G569" s="384"/>
      <c r="J569" s="440"/>
      <c r="M569" s="440"/>
      <c r="P569" s="440"/>
      <c r="Q569" s="458"/>
      <c r="R569" s="387"/>
    </row>
    <row r="570" spans="1:35" ht="14.25">
      <c r="A570" s="423"/>
      <c r="G570" s="384"/>
      <c r="M570" s="440"/>
      <c r="P570" s="440"/>
      <c r="Q570" s="406"/>
      <c r="R570" s="387"/>
    </row>
    <row r="571" spans="1:35" ht="14.25">
      <c r="A571" s="423"/>
      <c r="G571" s="384"/>
      <c r="M571" s="440"/>
      <c r="P571" s="440"/>
      <c r="Q571" s="406"/>
      <c r="R571" s="387"/>
    </row>
    <row r="572" spans="1:35" ht="14.25">
      <c r="A572" s="423"/>
      <c r="G572" s="384"/>
      <c r="M572" s="440"/>
      <c r="P572" s="440"/>
      <c r="Q572" s="429"/>
      <c r="R572" s="387"/>
    </row>
    <row r="573" spans="1:35" ht="14.25">
      <c r="A573" s="423"/>
      <c r="G573" s="384"/>
      <c r="J573" s="440"/>
      <c r="M573" s="440"/>
      <c r="P573" s="440"/>
      <c r="Q573" s="429"/>
      <c r="R573" s="387"/>
    </row>
    <row r="574" spans="1:35" ht="14.25">
      <c r="A574" s="423"/>
      <c r="J574" s="440"/>
      <c r="M574" s="440"/>
      <c r="P574" s="440"/>
      <c r="Q574" s="389"/>
      <c r="R574" s="387"/>
    </row>
    <row r="575" spans="1:35" ht="14.25">
      <c r="A575" s="459"/>
      <c r="B575" s="459"/>
      <c r="C575" s="459"/>
      <c r="D575" s="459"/>
      <c r="E575" s="459"/>
      <c r="F575" s="459"/>
      <c r="G575" s="460"/>
      <c r="H575" s="459"/>
      <c r="I575" s="460"/>
      <c r="J575" s="461"/>
      <c r="K575" s="459"/>
      <c r="L575" s="459"/>
      <c r="M575" s="461"/>
      <c r="N575" s="459"/>
      <c r="O575" s="459"/>
      <c r="P575" s="461"/>
      <c r="Q575" s="462"/>
      <c r="R575" s="463"/>
      <c r="S575" s="460"/>
      <c r="T575" s="460"/>
      <c r="U575" s="460"/>
      <c r="V575" s="460"/>
      <c r="W575" s="460"/>
      <c r="X575" s="460"/>
      <c r="Y575" s="460"/>
      <c r="Z575" s="460"/>
      <c r="AA575" s="460"/>
      <c r="AB575" s="460"/>
      <c r="AC575" s="460"/>
      <c r="AD575" s="460"/>
      <c r="AE575" s="460"/>
      <c r="AF575" s="460"/>
      <c r="AG575" s="460"/>
      <c r="AH575" s="460"/>
      <c r="AI575" s="460"/>
    </row>
    <row r="576" spans="1:35" ht="14.25">
      <c r="A576" s="423"/>
      <c r="G576" s="384"/>
      <c r="J576" s="440"/>
      <c r="M576" s="440"/>
      <c r="P576" s="440"/>
      <c r="Q576" s="464"/>
      <c r="R576" s="387"/>
    </row>
    <row r="577" spans="1:18" ht="14.25">
      <c r="A577" s="423"/>
      <c r="G577" s="384"/>
      <c r="J577" s="440"/>
      <c r="M577" s="440"/>
      <c r="P577" s="440"/>
      <c r="Q577" s="406"/>
      <c r="R577" s="387"/>
    </row>
    <row r="578" spans="1:18" ht="15.75" customHeight="1">
      <c r="A578" s="423"/>
      <c r="J578" s="440"/>
      <c r="M578" s="440"/>
      <c r="P578" s="440"/>
      <c r="Q578" s="406"/>
      <c r="R578" s="387"/>
    </row>
    <row r="579" spans="1:18" ht="14.25">
      <c r="A579" s="423"/>
      <c r="G579" s="384"/>
      <c r="M579" s="440"/>
      <c r="P579" s="440"/>
      <c r="Q579" s="429"/>
      <c r="R579" s="387"/>
    </row>
    <row r="580" spans="1:18" ht="14.25">
      <c r="A580" s="423"/>
      <c r="G580" s="384"/>
      <c r="P580" s="440"/>
      <c r="Q580" s="406"/>
      <c r="R580" s="387"/>
    </row>
    <row r="581" spans="1:18" ht="14.25">
      <c r="A581" s="423"/>
      <c r="B581" s="465"/>
      <c r="G581" s="376"/>
      <c r="J581" s="440"/>
      <c r="K581" s="440"/>
      <c r="M581" s="440"/>
      <c r="P581" s="440"/>
      <c r="Q581" s="406"/>
      <c r="R581" s="387"/>
    </row>
    <row r="582" spans="1:18" ht="14.25">
      <c r="A582" s="423"/>
      <c r="G582" s="376"/>
      <c r="J582" s="440"/>
      <c r="K582" s="440"/>
      <c r="M582" s="440"/>
      <c r="P582" s="440"/>
      <c r="Q582" s="429"/>
      <c r="R582" s="387"/>
    </row>
    <row r="583" spans="1:18" ht="14.25">
      <c r="A583" s="423"/>
      <c r="E583" s="440"/>
      <c r="F583" s="440"/>
      <c r="G583" s="387"/>
      <c r="M583" s="440"/>
      <c r="P583" s="440"/>
      <c r="Q583" s="389"/>
      <c r="R583" s="387"/>
    </row>
    <row r="584" spans="1:18" ht="14.25">
      <c r="A584" s="423"/>
      <c r="G584" s="384"/>
      <c r="Q584" s="429"/>
      <c r="R584" s="387"/>
    </row>
    <row r="585" spans="1:18" ht="14.25">
      <c r="A585" s="423"/>
      <c r="G585" s="384"/>
      <c r="Q585" s="429"/>
      <c r="R585" s="387"/>
    </row>
    <row r="586" spans="1:18" ht="14.25">
      <c r="A586" s="423"/>
      <c r="G586" s="384"/>
      <c r="Q586" s="429"/>
      <c r="R586" s="387"/>
    </row>
    <row r="587" spans="1:18" ht="14.25">
      <c r="A587" s="423"/>
      <c r="G587" s="384"/>
      <c r="Q587" s="429"/>
      <c r="R587" s="387"/>
    </row>
    <row r="588" spans="1:18" ht="14.25">
      <c r="A588" s="423"/>
      <c r="G588" s="384"/>
      <c r="Q588" s="429"/>
      <c r="R588" s="387"/>
    </row>
    <row r="589" spans="1:18" ht="14.25">
      <c r="A589" s="423"/>
      <c r="G589" s="384"/>
      <c r="Q589" s="429"/>
      <c r="R589" s="387"/>
    </row>
    <row r="590" spans="1:18" ht="14.25">
      <c r="A590" s="423"/>
      <c r="G590" s="384"/>
      <c r="Q590" s="429"/>
      <c r="R590" s="387"/>
    </row>
    <row r="591" spans="1:18" ht="14.25">
      <c r="A591" s="423"/>
      <c r="G591" s="384"/>
      <c r="Q591" s="429"/>
      <c r="R591" s="387"/>
    </row>
    <row r="592" spans="1:18" ht="14.25">
      <c r="A592" s="423"/>
      <c r="G592" s="384"/>
      <c r="Q592" s="429"/>
      <c r="R592" s="387"/>
    </row>
    <row r="593" spans="1:18" ht="14.25">
      <c r="A593" s="423"/>
      <c r="G593" s="384"/>
      <c r="Q593" s="429"/>
      <c r="R593" s="387"/>
    </row>
    <row r="594" spans="1:18" ht="14.25">
      <c r="A594" s="423"/>
      <c r="G594" s="384"/>
      <c r="Q594" s="429"/>
      <c r="R594" s="387"/>
    </row>
    <row r="595" spans="1:18" ht="14.25">
      <c r="A595" s="423"/>
      <c r="G595" s="384"/>
      <c r="Q595" s="429"/>
      <c r="R595" s="387"/>
    </row>
    <row r="596" spans="1:18" ht="14.25">
      <c r="A596" s="423"/>
      <c r="G596" s="384"/>
      <c r="Q596" s="429"/>
      <c r="R596" s="387"/>
    </row>
    <row r="597" spans="1:18" ht="14.25">
      <c r="G597" s="384"/>
      <c r="Q597" s="429"/>
      <c r="R597" s="387"/>
    </row>
    <row r="598" spans="1:18" ht="14.25">
      <c r="G598" s="384"/>
      <c r="Q598" s="429"/>
      <c r="R598" s="387"/>
    </row>
    <row r="599" spans="1:18" ht="14.25">
      <c r="G599" s="384"/>
      <c r="Q599" s="429"/>
      <c r="R599" s="387"/>
    </row>
    <row r="600" spans="1:18" ht="14.25">
      <c r="G600" s="384"/>
      <c r="Q600" s="429"/>
      <c r="R600" s="387"/>
    </row>
    <row r="601" spans="1:18" ht="14.25">
      <c r="G601" s="384"/>
      <c r="Q601" s="429"/>
      <c r="R601" s="387"/>
    </row>
    <row r="602" spans="1:18" ht="14.25">
      <c r="G602" s="384"/>
      <c r="Q602" s="429"/>
      <c r="R602" s="387"/>
    </row>
    <row r="603" spans="1:18" ht="14.25">
      <c r="G603" s="384"/>
      <c r="Q603" s="429"/>
      <c r="R603" s="384"/>
    </row>
    <row r="604" spans="1:18" ht="14.25">
      <c r="G604" s="384"/>
      <c r="Q604" s="429"/>
      <c r="R604" s="384"/>
    </row>
    <row r="605" spans="1:18" ht="14.25">
      <c r="G605" s="384"/>
      <c r="Q605" s="429"/>
      <c r="R605" s="384"/>
    </row>
    <row r="606" spans="1:18" ht="14.25">
      <c r="G606" s="384"/>
      <c r="Q606" s="429"/>
      <c r="R606" s="384"/>
    </row>
    <row r="607" spans="1:18" ht="14.25">
      <c r="G607" s="384"/>
      <c r="Q607" s="429"/>
      <c r="R607" s="384"/>
    </row>
    <row r="608" spans="1:18" ht="14.25">
      <c r="G608" s="384"/>
      <c r="Q608" s="429"/>
      <c r="R608" s="384"/>
    </row>
    <row r="609" spans="7:18" ht="14.25">
      <c r="G609" s="384"/>
      <c r="Q609" s="429"/>
      <c r="R609" s="384"/>
    </row>
    <row r="610" spans="7:18" ht="14.25">
      <c r="G610" s="384"/>
      <c r="Q610" s="429"/>
      <c r="R610" s="384"/>
    </row>
    <row r="611" spans="7:18" ht="14.25">
      <c r="G611" s="384"/>
      <c r="Q611" s="429"/>
      <c r="R611" s="384"/>
    </row>
    <row r="612" spans="7:18" ht="14.25">
      <c r="G612" s="384"/>
      <c r="Q612" s="429"/>
      <c r="R612" s="384"/>
    </row>
    <row r="613" spans="7:18" ht="14.25">
      <c r="G613" s="384"/>
      <c r="Q613" s="429"/>
      <c r="R613" s="384"/>
    </row>
    <row r="614" spans="7:18" ht="14.25">
      <c r="G614" s="384"/>
      <c r="Q614" s="429"/>
      <c r="R614" s="384"/>
    </row>
    <row r="615" spans="7:18" ht="14.25">
      <c r="G615" s="384"/>
      <c r="Q615" s="429"/>
      <c r="R615" s="384"/>
    </row>
    <row r="616" spans="7:18" ht="14.25">
      <c r="G616" s="384"/>
      <c r="Q616" s="429"/>
      <c r="R616" s="384"/>
    </row>
    <row r="617" spans="7:18" ht="14.25">
      <c r="G617" s="384"/>
      <c r="Q617" s="429"/>
      <c r="R617" s="384"/>
    </row>
    <row r="618" spans="7:18" ht="14.25">
      <c r="G618" s="384"/>
      <c r="Q618" s="429"/>
      <c r="R618" s="384"/>
    </row>
    <row r="619" spans="7:18" ht="14.25">
      <c r="G619" s="384"/>
      <c r="Q619" s="429"/>
      <c r="R619" s="384"/>
    </row>
    <row r="620" spans="7:18" ht="14.25">
      <c r="G620" s="384"/>
      <c r="Q620" s="429"/>
      <c r="R620" s="384"/>
    </row>
    <row r="621" spans="7:18" ht="14.25">
      <c r="G621" s="384"/>
      <c r="Q621" s="429"/>
      <c r="R621" s="384"/>
    </row>
    <row r="622" spans="7:18" ht="14.25">
      <c r="G622" s="384"/>
      <c r="Q622" s="429"/>
      <c r="R622" s="384"/>
    </row>
    <row r="623" spans="7:18" ht="14.25">
      <c r="G623" s="384"/>
      <c r="Q623" s="429"/>
      <c r="R623" s="384"/>
    </row>
    <row r="624" spans="7:18" ht="14.25">
      <c r="G624" s="384"/>
      <c r="Q624" s="429"/>
      <c r="R624" s="384"/>
    </row>
    <row r="625" spans="7:18" ht="14.25">
      <c r="G625" s="384"/>
      <c r="Q625" s="429"/>
      <c r="R625" s="384"/>
    </row>
    <row r="626" spans="7:18" ht="14.25">
      <c r="G626" s="384"/>
      <c r="Q626" s="429"/>
      <c r="R626" s="384"/>
    </row>
    <row r="627" spans="7:18" ht="14.25">
      <c r="G627" s="384"/>
      <c r="Q627" s="429"/>
      <c r="R627" s="384"/>
    </row>
    <row r="628" spans="7:18" ht="14.25">
      <c r="G628" s="384"/>
      <c r="Q628" s="429"/>
      <c r="R628" s="384"/>
    </row>
    <row r="629" spans="7:18" ht="14.25">
      <c r="G629" s="384"/>
      <c r="Q629" s="429"/>
      <c r="R629" s="384"/>
    </row>
    <row r="630" spans="7:18" ht="14.25">
      <c r="G630" s="384"/>
      <c r="Q630" s="429"/>
      <c r="R630" s="384"/>
    </row>
    <row r="631" spans="7:18" ht="14.25">
      <c r="G631" s="384"/>
      <c r="Q631" s="429"/>
      <c r="R631" s="384"/>
    </row>
    <row r="632" spans="7:18" ht="14.25">
      <c r="G632" s="384"/>
      <c r="Q632" s="429"/>
      <c r="R632" s="384"/>
    </row>
    <row r="633" spans="7:18" ht="14.25">
      <c r="G633" s="384"/>
      <c r="Q633" s="429"/>
      <c r="R633" s="384"/>
    </row>
    <row r="634" spans="7:18" ht="14.25">
      <c r="G634" s="384"/>
      <c r="Q634" s="429"/>
      <c r="R634" s="384"/>
    </row>
    <row r="635" spans="7:18" ht="14.25">
      <c r="G635" s="384"/>
      <c r="Q635" s="429"/>
      <c r="R635" s="384"/>
    </row>
    <row r="636" spans="7:18" ht="14.25">
      <c r="G636" s="384"/>
      <c r="Q636" s="429"/>
      <c r="R636" s="384"/>
    </row>
    <row r="637" spans="7:18" ht="14.25">
      <c r="G637" s="384"/>
      <c r="Q637" s="429"/>
      <c r="R637" s="384"/>
    </row>
    <row r="638" spans="7:18" ht="14.25">
      <c r="G638" s="384"/>
      <c r="Q638" s="429"/>
      <c r="R638" s="384"/>
    </row>
    <row r="639" spans="7:18" ht="14.25">
      <c r="G639" s="384"/>
      <c r="Q639" s="429"/>
      <c r="R639" s="384"/>
    </row>
    <row r="640" spans="7:18" ht="14.25">
      <c r="G640" s="384"/>
      <c r="Q640" s="429"/>
      <c r="R640" s="384"/>
    </row>
    <row r="641" spans="7:18" ht="14.25">
      <c r="G641" s="384"/>
      <c r="Q641" s="429"/>
      <c r="R641" s="384"/>
    </row>
    <row r="642" spans="7:18" ht="14.25">
      <c r="G642" s="384"/>
      <c r="Q642" s="429"/>
      <c r="R642" s="384"/>
    </row>
    <row r="643" spans="7:18" ht="14.25">
      <c r="G643" s="384"/>
      <c r="Q643" s="429"/>
      <c r="R643" s="384"/>
    </row>
    <row r="644" spans="7:18" ht="14.25">
      <c r="G644" s="384"/>
      <c r="Q644" s="429"/>
      <c r="R644" s="384"/>
    </row>
    <row r="645" spans="7:18" ht="14.25">
      <c r="G645" s="384"/>
      <c r="Q645" s="429"/>
      <c r="R645" s="384"/>
    </row>
    <row r="646" spans="7:18" ht="14.25">
      <c r="G646" s="384"/>
      <c r="Q646" s="429"/>
      <c r="R646" s="384"/>
    </row>
    <row r="647" spans="7:18" ht="14.25">
      <c r="G647" s="384"/>
      <c r="Q647" s="429"/>
      <c r="R647" s="384"/>
    </row>
    <row r="648" spans="7:18" ht="14.25">
      <c r="G648" s="384"/>
      <c r="Q648" s="429"/>
      <c r="R648" s="384"/>
    </row>
    <row r="649" spans="7:18" ht="14.25">
      <c r="G649" s="384"/>
      <c r="Q649" s="429"/>
      <c r="R649" s="384"/>
    </row>
    <row r="650" spans="7:18" ht="14.25">
      <c r="G650" s="384"/>
      <c r="Q650" s="429"/>
      <c r="R650" s="384"/>
    </row>
    <row r="651" spans="7:18" ht="14.25">
      <c r="G651" s="384"/>
      <c r="Q651" s="429"/>
      <c r="R651" s="384"/>
    </row>
    <row r="652" spans="7:18" ht="14.25">
      <c r="G652" s="384"/>
      <c r="Q652" s="429"/>
      <c r="R652" s="384"/>
    </row>
    <row r="653" spans="7:18" ht="14.25">
      <c r="G653" s="384"/>
      <c r="Q653" s="429"/>
      <c r="R653" s="384"/>
    </row>
    <row r="654" spans="7:18" ht="14.25">
      <c r="G654" s="384"/>
      <c r="Q654" s="429"/>
      <c r="R654" s="384"/>
    </row>
    <row r="655" spans="7:18" ht="14.25">
      <c r="G655" s="384"/>
      <c r="Q655" s="429"/>
      <c r="R655" s="384"/>
    </row>
    <row r="656" spans="7:18" ht="14.25">
      <c r="G656" s="384"/>
      <c r="Q656" s="429"/>
      <c r="R656" s="384"/>
    </row>
    <row r="657" spans="7:18" ht="14.25">
      <c r="G657" s="384"/>
      <c r="Q657" s="429"/>
      <c r="R657" s="384"/>
    </row>
    <row r="658" spans="7:18" ht="14.25">
      <c r="G658" s="384"/>
      <c r="Q658" s="429"/>
      <c r="R658" s="384"/>
    </row>
    <row r="659" spans="7:18" ht="14.25">
      <c r="G659" s="384"/>
      <c r="Q659" s="429"/>
      <c r="R659" s="384"/>
    </row>
    <row r="660" spans="7:18" ht="14.25">
      <c r="G660" s="384"/>
      <c r="Q660" s="429"/>
      <c r="R660" s="384"/>
    </row>
    <row r="661" spans="7:18" ht="14.25">
      <c r="G661" s="384"/>
      <c r="Q661" s="429"/>
      <c r="R661" s="384"/>
    </row>
    <row r="662" spans="7:18" ht="14.25">
      <c r="G662" s="384"/>
      <c r="Q662" s="429"/>
      <c r="R662" s="384"/>
    </row>
    <row r="663" spans="7:18" ht="14.25">
      <c r="G663" s="384"/>
      <c r="Q663" s="429"/>
      <c r="R663" s="384"/>
    </row>
    <row r="664" spans="7:18" ht="14.25">
      <c r="G664" s="384"/>
      <c r="Q664" s="429"/>
      <c r="R664" s="384"/>
    </row>
    <row r="665" spans="7:18" ht="14.25">
      <c r="G665" s="384"/>
      <c r="Q665" s="429"/>
      <c r="R665" s="384"/>
    </row>
    <row r="666" spans="7:18" ht="14.25">
      <c r="G666" s="384"/>
      <c r="Q666" s="429"/>
      <c r="R666" s="384"/>
    </row>
    <row r="667" spans="7:18" ht="14.25">
      <c r="G667" s="384"/>
      <c r="Q667" s="429"/>
      <c r="R667" s="384"/>
    </row>
    <row r="668" spans="7:18" ht="14.25">
      <c r="G668" s="384"/>
      <c r="Q668" s="429"/>
      <c r="R668" s="384"/>
    </row>
    <row r="669" spans="7:18" ht="14.25">
      <c r="G669" s="384"/>
      <c r="Q669" s="429"/>
      <c r="R669" s="384"/>
    </row>
    <row r="670" spans="7:18" ht="14.25">
      <c r="G670" s="384"/>
      <c r="Q670" s="429"/>
      <c r="R670" s="384"/>
    </row>
    <row r="671" spans="7:18" ht="14.25">
      <c r="G671" s="384"/>
      <c r="Q671" s="429"/>
      <c r="R671" s="384"/>
    </row>
    <row r="672" spans="7:18" ht="14.25">
      <c r="G672" s="384"/>
      <c r="Q672" s="429"/>
      <c r="R672" s="384"/>
    </row>
    <row r="673" spans="7:18" ht="14.25">
      <c r="G673" s="384"/>
      <c r="Q673" s="429"/>
      <c r="R673" s="384"/>
    </row>
    <row r="674" spans="7:18" ht="14.25">
      <c r="G674" s="384"/>
      <c r="Q674" s="429"/>
      <c r="R674" s="384"/>
    </row>
    <row r="675" spans="7:18" ht="14.25">
      <c r="G675" s="384"/>
      <c r="Q675" s="429"/>
      <c r="R675" s="384"/>
    </row>
    <row r="676" spans="7:18" ht="14.25">
      <c r="G676" s="384"/>
      <c r="Q676" s="429"/>
      <c r="R676" s="384"/>
    </row>
    <row r="677" spans="7:18" ht="14.25">
      <c r="G677" s="384"/>
      <c r="Q677" s="429"/>
      <c r="R677" s="384"/>
    </row>
    <row r="678" spans="7:18" ht="14.25">
      <c r="G678" s="384"/>
      <c r="Q678" s="429"/>
      <c r="R678" s="384"/>
    </row>
    <row r="679" spans="7:18" ht="14.25">
      <c r="G679" s="384"/>
      <c r="Q679" s="429"/>
      <c r="R679" s="384"/>
    </row>
    <row r="680" spans="7:18" ht="14.25">
      <c r="G680" s="384"/>
      <c r="Q680" s="429"/>
      <c r="R680" s="384"/>
    </row>
    <row r="681" spans="7:18" ht="14.25">
      <c r="G681" s="384"/>
      <c r="Q681" s="429"/>
      <c r="R681" s="384"/>
    </row>
    <row r="682" spans="7:18" ht="14.25">
      <c r="G682" s="384"/>
      <c r="Q682" s="429"/>
      <c r="R682" s="384"/>
    </row>
    <row r="683" spans="7:18" ht="14.25">
      <c r="G683" s="384"/>
      <c r="Q683" s="429"/>
      <c r="R683" s="384"/>
    </row>
    <row r="684" spans="7:18" ht="14.25">
      <c r="G684" s="384"/>
      <c r="Q684" s="429"/>
      <c r="R684" s="384"/>
    </row>
    <row r="685" spans="7:18" ht="14.25">
      <c r="G685" s="384"/>
      <c r="Q685" s="429"/>
      <c r="R685" s="384"/>
    </row>
    <row r="686" spans="7:18" ht="14.25">
      <c r="G686" s="384"/>
      <c r="Q686" s="429"/>
      <c r="R686" s="384"/>
    </row>
    <row r="687" spans="7:18" ht="14.25">
      <c r="G687" s="384"/>
      <c r="Q687" s="429"/>
      <c r="R687" s="384"/>
    </row>
    <row r="688" spans="7:18" ht="14.25">
      <c r="G688" s="384"/>
      <c r="Q688" s="429"/>
      <c r="R688" s="384"/>
    </row>
    <row r="689" spans="7:18" ht="14.25">
      <c r="G689" s="384"/>
      <c r="Q689" s="429"/>
      <c r="R689" s="384"/>
    </row>
    <row r="690" spans="7:18" ht="14.25">
      <c r="G690" s="384"/>
      <c r="Q690" s="429"/>
      <c r="R690" s="384"/>
    </row>
    <row r="691" spans="7:18" ht="14.25">
      <c r="G691" s="384"/>
      <c r="Q691" s="429"/>
      <c r="R691" s="384"/>
    </row>
    <row r="692" spans="7:18" ht="14.25">
      <c r="G692" s="384"/>
      <c r="Q692" s="429"/>
      <c r="R692" s="384"/>
    </row>
    <row r="693" spans="7:18" ht="14.25">
      <c r="G693" s="384"/>
      <c r="Q693" s="429"/>
      <c r="R693" s="384"/>
    </row>
    <row r="694" spans="7:18" ht="14.25">
      <c r="G694" s="384"/>
      <c r="Q694" s="429"/>
      <c r="R694" s="384"/>
    </row>
    <row r="695" spans="7:18" ht="14.25">
      <c r="G695" s="384"/>
      <c r="Q695" s="429"/>
      <c r="R695" s="384"/>
    </row>
    <row r="696" spans="7:18" ht="14.25">
      <c r="G696" s="384"/>
      <c r="Q696" s="429"/>
      <c r="R696" s="384"/>
    </row>
    <row r="697" spans="7:18" ht="14.25">
      <c r="G697" s="384"/>
      <c r="Q697" s="429"/>
      <c r="R697" s="384"/>
    </row>
    <row r="698" spans="7:18" ht="14.25">
      <c r="G698" s="384"/>
      <c r="Q698" s="429"/>
      <c r="R698" s="384"/>
    </row>
    <row r="699" spans="7:18" ht="14.25">
      <c r="G699" s="384"/>
      <c r="Q699" s="429"/>
      <c r="R699" s="384"/>
    </row>
    <row r="700" spans="7:18" ht="14.25">
      <c r="G700" s="384"/>
      <c r="Q700" s="429"/>
      <c r="R700" s="384"/>
    </row>
    <row r="701" spans="7:18" ht="14.25">
      <c r="G701" s="384"/>
      <c r="Q701" s="429"/>
      <c r="R701" s="384"/>
    </row>
    <row r="702" spans="7:18" ht="14.25">
      <c r="G702" s="384"/>
      <c r="Q702" s="429"/>
      <c r="R702" s="384"/>
    </row>
    <row r="703" spans="7:18" ht="14.25">
      <c r="G703" s="384"/>
      <c r="Q703" s="429"/>
      <c r="R703" s="384"/>
    </row>
    <row r="704" spans="7:18" ht="14.25">
      <c r="G704" s="384"/>
      <c r="Q704" s="429"/>
      <c r="R704" s="384"/>
    </row>
    <row r="705" spans="7:18" ht="14.25">
      <c r="G705" s="384"/>
      <c r="Q705" s="429"/>
      <c r="R705" s="384"/>
    </row>
    <row r="706" spans="7:18" ht="14.25">
      <c r="G706" s="384"/>
      <c r="Q706" s="429"/>
      <c r="R706" s="384"/>
    </row>
    <row r="707" spans="7:18" ht="14.25">
      <c r="G707" s="384"/>
      <c r="Q707" s="429"/>
      <c r="R707" s="384"/>
    </row>
    <row r="708" spans="7:18" ht="14.25">
      <c r="G708" s="384"/>
      <c r="Q708" s="429"/>
      <c r="R708" s="384"/>
    </row>
    <row r="709" spans="7:18" ht="14.25">
      <c r="G709" s="384"/>
      <c r="Q709" s="429"/>
      <c r="R709" s="384"/>
    </row>
    <row r="710" spans="7:18" ht="14.25">
      <c r="G710" s="384"/>
      <c r="Q710" s="429"/>
      <c r="R710" s="384"/>
    </row>
    <row r="711" spans="7:18" ht="14.25">
      <c r="G711" s="384"/>
      <c r="Q711" s="429"/>
      <c r="R711" s="384"/>
    </row>
    <row r="712" spans="7:18" ht="14.25">
      <c r="G712" s="384"/>
      <c r="Q712" s="429"/>
      <c r="R712" s="384"/>
    </row>
    <row r="713" spans="7:18" ht="14.25">
      <c r="G713" s="384"/>
      <c r="Q713" s="429"/>
      <c r="R713" s="384"/>
    </row>
    <row r="714" spans="7:18" ht="14.25">
      <c r="G714" s="384"/>
      <c r="Q714" s="429"/>
      <c r="R714" s="384"/>
    </row>
    <row r="715" spans="7:18" ht="14.25">
      <c r="G715" s="384"/>
      <c r="Q715" s="429"/>
      <c r="R715" s="384"/>
    </row>
    <row r="716" spans="7:18" ht="14.25">
      <c r="G716" s="384"/>
      <c r="Q716" s="429"/>
      <c r="R716" s="384"/>
    </row>
    <row r="717" spans="7:18" ht="14.25">
      <c r="G717" s="384"/>
      <c r="Q717" s="429"/>
      <c r="R717" s="384"/>
    </row>
    <row r="718" spans="7:18" ht="14.25">
      <c r="G718" s="384"/>
      <c r="Q718" s="429"/>
      <c r="R718" s="384"/>
    </row>
    <row r="719" spans="7:18" ht="14.25">
      <c r="G719" s="384"/>
      <c r="Q719" s="429"/>
      <c r="R719" s="384"/>
    </row>
    <row r="720" spans="7:18" ht="14.25">
      <c r="G720" s="384"/>
      <c r="Q720" s="429"/>
      <c r="R720" s="384"/>
    </row>
    <row r="721" spans="7:18" ht="14.25">
      <c r="G721" s="384"/>
      <c r="Q721" s="429"/>
      <c r="R721" s="384"/>
    </row>
    <row r="722" spans="7:18" ht="14.25">
      <c r="G722" s="384"/>
      <c r="Q722" s="429"/>
      <c r="R722" s="384"/>
    </row>
    <row r="723" spans="7:18" ht="14.25">
      <c r="G723" s="384"/>
      <c r="Q723" s="429"/>
      <c r="R723" s="384"/>
    </row>
    <row r="724" spans="7:18" ht="14.25">
      <c r="G724" s="384"/>
      <c r="Q724" s="429"/>
      <c r="R724" s="384"/>
    </row>
    <row r="725" spans="7:18" ht="14.25">
      <c r="G725" s="384"/>
      <c r="Q725" s="429"/>
      <c r="R725" s="384"/>
    </row>
    <row r="726" spans="7:18" ht="14.25">
      <c r="G726" s="384"/>
      <c r="Q726" s="429"/>
      <c r="R726" s="384"/>
    </row>
    <row r="727" spans="7:18" ht="14.25">
      <c r="G727" s="384"/>
      <c r="Q727" s="429"/>
      <c r="R727" s="384"/>
    </row>
    <row r="728" spans="7:18" ht="14.25">
      <c r="G728" s="384"/>
      <c r="Q728" s="429"/>
      <c r="R728" s="384"/>
    </row>
    <row r="729" spans="7:18" ht="14.25">
      <c r="G729" s="384"/>
      <c r="Q729" s="429"/>
      <c r="R729" s="384"/>
    </row>
    <row r="730" spans="7:18" ht="14.25">
      <c r="G730" s="384"/>
      <c r="Q730" s="429"/>
      <c r="R730" s="384"/>
    </row>
    <row r="731" spans="7:18" ht="14.25">
      <c r="G731" s="384"/>
      <c r="Q731" s="429"/>
      <c r="R731" s="384"/>
    </row>
    <row r="732" spans="7:18" ht="14.25">
      <c r="G732" s="384"/>
      <c r="Q732" s="429"/>
      <c r="R732" s="384"/>
    </row>
    <row r="733" spans="7:18" ht="14.25">
      <c r="G733" s="384"/>
      <c r="Q733" s="429"/>
      <c r="R733" s="384"/>
    </row>
    <row r="734" spans="7:18" ht="14.25">
      <c r="G734" s="384"/>
      <c r="Q734" s="429"/>
      <c r="R734" s="384"/>
    </row>
    <row r="735" spans="7:18" ht="14.25">
      <c r="G735" s="384"/>
      <c r="Q735" s="429"/>
      <c r="R735" s="384"/>
    </row>
    <row r="736" spans="7:18" ht="14.25">
      <c r="G736" s="384"/>
      <c r="Q736" s="429"/>
      <c r="R736" s="384"/>
    </row>
    <row r="737" spans="7:18" ht="14.25">
      <c r="G737" s="384"/>
      <c r="Q737" s="429"/>
      <c r="R737" s="384"/>
    </row>
    <row r="738" spans="7:18" ht="14.25">
      <c r="G738" s="384"/>
      <c r="Q738" s="429"/>
      <c r="R738" s="384"/>
    </row>
    <row r="739" spans="7:18" ht="14.25">
      <c r="G739" s="384"/>
      <c r="Q739" s="429"/>
      <c r="R739" s="384"/>
    </row>
    <row r="740" spans="7:18" ht="14.25">
      <c r="G740" s="384"/>
      <c r="Q740" s="429"/>
      <c r="R740" s="384"/>
    </row>
    <row r="741" spans="7:18" ht="14.25">
      <c r="G741" s="384"/>
      <c r="Q741" s="429"/>
      <c r="R741" s="384"/>
    </row>
    <row r="742" spans="7:18" ht="14.25">
      <c r="G742" s="384"/>
      <c r="Q742" s="429"/>
      <c r="R742" s="384"/>
    </row>
    <row r="743" spans="7:18" ht="14.25">
      <c r="G743" s="384"/>
      <c r="Q743" s="429"/>
      <c r="R743" s="384"/>
    </row>
    <row r="744" spans="7:18" ht="14.25">
      <c r="G744" s="384"/>
      <c r="Q744" s="429"/>
      <c r="R744" s="384"/>
    </row>
    <row r="745" spans="7:18" ht="14.25">
      <c r="G745" s="384"/>
      <c r="Q745" s="429"/>
      <c r="R745" s="384"/>
    </row>
    <row r="746" spans="7:18" ht="14.25">
      <c r="G746" s="384"/>
      <c r="Q746" s="429"/>
      <c r="R746" s="384"/>
    </row>
    <row r="747" spans="7:18" ht="14.25">
      <c r="G747" s="384"/>
      <c r="Q747" s="429"/>
      <c r="R747" s="384"/>
    </row>
    <row r="748" spans="7:18" ht="14.25">
      <c r="G748" s="384"/>
      <c r="Q748" s="429"/>
      <c r="R748" s="384"/>
    </row>
    <row r="749" spans="7:18" ht="14.25">
      <c r="G749" s="384"/>
      <c r="Q749" s="429"/>
      <c r="R749" s="384"/>
    </row>
    <row r="750" spans="7:18" ht="14.25">
      <c r="G750" s="384"/>
      <c r="Q750" s="429"/>
      <c r="R750" s="384"/>
    </row>
    <row r="751" spans="7:18" ht="14.25">
      <c r="G751" s="384"/>
      <c r="Q751" s="429"/>
      <c r="R751" s="384"/>
    </row>
    <row r="752" spans="7:18" ht="14.25">
      <c r="G752" s="384"/>
      <c r="Q752" s="429"/>
      <c r="R752" s="384"/>
    </row>
    <row r="753" spans="7:18" ht="14.25">
      <c r="G753" s="384"/>
      <c r="Q753" s="429"/>
      <c r="R753" s="384"/>
    </row>
    <row r="754" spans="7:18" ht="14.25">
      <c r="G754" s="384"/>
      <c r="Q754" s="429"/>
      <c r="R754" s="384"/>
    </row>
    <row r="755" spans="7:18" ht="14.25">
      <c r="G755" s="384"/>
      <c r="Q755" s="429"/>
      <c r="R755" s="384"/>
    </row>
    <row r="756" spans="7:18" ht="14.25">
      <c r="G756" s="384"/>
      <c r="Q756" s="429"/>
      <c r="R756" s="384"/>
    </row>
    <row r="757" spans="7:18" ht="14.25">
      <c r="G757" s="384"/>
      <c r="Q757" s="429"/>
      <c r="R757" s="384"/>
    </row>
    <row r="758" spans="7:18" ht="14.25">
      <c r="G758" s="384"/>
      <c r="Q758" s="429"/>
      <c r="R758" s="384"/>
    </row>
    <row r="759" spans="7:18" ht="14.25">
      <c r="G759" s="384"/>
      <c r="Q759" s="429"/>
      <c r="R759" s="384"/>
    </row>
    <row r="760" spans="7:18" ht="14.25">
      <c r="G760" s="384"/>
      <c r="Q760" s="429"/>
      <c r="R760" s="384"/>
    </row>
    <row r="761" spans="7:18" ht="14.25">
      <c r="G761" s="384"/>
      <c r="Q761" s="429"/>
      <c r="R761" s="384"/>
    </row>
    <row r="762" spans="7:18" ht="14.25">
      <c r="G762" s="384"/>
      <c r="Q762" s="429"/>
      <c r="R762" s="384"/>
    </row>
    <row r="763" spans="7:18" ht="14.25">
      <c r="G763" s="384"/>
      <c r="Q763" s="429"/>
      <c r="R763" s="384"/>
    </row>
    <row r="764" spans="7:18" ht="14.25">
      <c r="G764" s="384"/>
      <c r="Q764" s="429"/>
      <c r="R764" s="384"/>
    </row>
    <row r="765" spans="7:18" ht="14.25">
      <c r="G765" s="384"/>
      <c r="Q765" s="429"/>
      <c r="R765" s="384"/>
    </row>
    <row r="766" spans="7:18" ht="14.25">
      <c r="G766" s="384"/>
      <c r="Q766" s="429"/>
      <c r="R766" s="384"/>
    </row>
    <row r="767" spans="7:18" ht="14.25">
      <c r="G767" s="384"/>
      <c r="Q767" s="429"/>
      <c r="R767" s="384"/>
    </row>
    <row r="768" spans="7:18" ht="14.25">
      <c r="G768" s="384"/>
      <c r="Q768" s="429"/>
      <c r="R768" s="384"/>
    </row>
    <row r="769" spans="7:18" ht="14.25">
      <c r="G769" s="384"/>
      <c r="Q769" s="429"/>
      <c r="R769" s="384"/>
    </row>
    <row r="770" spans="7:18" ht="14.25">
      <c r="G770" s="384"/>
      <c r="Q770" s="429"/>
      <c r="R770" s="384"/>
    </row>
    <row r="771" spans="7:18" ht="14.25">
      <c r="G771" s="384"/>
      <c r="Q771" s="429"/>
      <c r="R771" s="384"/>
    </row>
    <row r="772" spans="7:18" ht="14.25">
      <c r="G772" s="384"/>
      <c r="Q772" s="429"/>
      <c r="R772" s="384"/>
    </row>
    <row r="773" spans="7:18" ht="14.25">
      <c r="G773" s="384"/>
      <c r="Q773" s="429"/>
      <c r="R773" s="384"/>
    </row>
    <row r="774" spans="7:18" ht="14.25">
      <c r="G774" s="384"/>
      <c r="Q774" s="429"/>
      <c r="R774" s="384"/>
    </row>
    <row r="775" spans="7:18" ht="14.25">
      <c r="G775" s="384"/>
      <c r="Q775" s="429"/>
      <c r="R775" s="384"/>
    </row>
    <row r="776" spans="7:18" ht="14.25">
      <c r="G776" s="384"/>
      <c r="Q776" s="429"/>
      <c r="R776" s="384"/>
    </row>
    <row r="777" spans="7:18" ht="14.25">
      <c r="G777" s="384"/>
      <c r="Q777" s="429"/>
      <c r="R777" s="384"/>
    </row>
    <row r="778" spans="7:18" ht="14.25">
      <c r="G778" s="384"/>
      <c r="Q778" s="429"/>
      <c r="R778" s="384"/>
    </row>
    <row r="779" spans="7:18" ht="14.25">
      <c r="G779" s="384"/>
      <c r="Q779" s="429"/>
      <c r="R779" s="384"/>
    </row>
    <row r="780" spans="7:18" ht="14.25">
      <c r="G780" s="384"/>
      <c r="Q780" s="429"/>
      <c r="R780" s="384"/>
    </row>
    <row r="781" spans="7:18" ht="14.25">
      <c r="G781" s="384"/>
      <c r="Q781" s="429"/>
      <c r="R781" s="384"/>
    </row>
    <row r="782" spans="7:18" ht="14.25">
      <c r="G782" s="384"/>
      <c r="Q782" s="429"/>
      <c r="R782" s="384"/>
    </row>
    <row r="783" spans="7:18" ht="14.25">
      <c r="G783" s="384"/>
      <c r="Q783" s="429"/>
      <c r="R783" s="384"/>
    </row>
    <row r="784" spans="7:18" ht="14.25">
      <c r="G784" s="384"/>
      <c r="Q784" s="429"/>
      <c r="R784" s="384"/>
    </row>
    <row r="785" spans="7:18" ht="14.25">
      <c r="G785" s="384"/>
      <c r="Q785" s="429"/>
      <c r="R785" s="384"/>
    </row>
    <row r="786" spans="7:18" ht="14.25">
      <c r="G786" s="384"/>
      <c r="Q786" s="429"/>
      <c r="R786" s="384"/>
    </row>
    <row r="787" spans="7:18" ht="14.25">
      <c r="G787" s="384"/>
      <c r="Q787" s="429"/>
      <c r="R787" s="384"/>
    </row>
    <row r="788" spans="7:18" ht="14.25">
      <c r="G788" s="384"/>
      <c r="Q788" s="429"/>
      <c r="R788" s="384"/>
    </row>
    <row r="789" spans="7:18" ht="14.25">
      <c r="G789" s="384"/>
      <c r="Q789" s="429"/>
      <c r="R789" s="384"/>
    </row>
    <row r="790" spans="7:18" ht="14.25">
      <c r="G790" s="384"/>
      <c r="Q790" s="429"/>
      <c r="R790" s="384"/>
    </row>
    <row r="791" spans="7:18" ht="14.25">
      <c r="G791" s="384"/>
      <c r="Q791" s="429"/>
      <c r="R791" s="384"/>
    </row>
    <row r="792" spans="7:18" ht="14.25">
      <c r="G792" s="384"/>
      <c r="Q792" s="429"/>
      <c r="R792" s="384"/>
    </row>
    <row r="793" spans="7:18" ht="14.25">
      <c r="G793" s="384"/>
      <c r="Q793" s="429"/>
      <c r="R793" s="384"/>
    </row>
    <row r="794" spans="7:18" ht="14.25">
      <c r="G794" s="384"/>
      <c r="Q794" s="429"/>
      <c r="R794" s="384"/>
    </row>
    <row r="795" spans="7:18" ht="14.25">
      <c r="G795" s="384"/>
      <c r="Q795" s="429"/>
      <c r="R795" s="384"/>
    </row>
    <row r="796" spans="7:18" ht="14.25">
      <c r="G796" s="384"/>
      <c r="Q796" s="429"/>
      <c r="R796" s="384"/>
    </row>
    <row r="797" spans="7:18" ht="14.25">
      <c r="G797" s="384"/>
      <c r="Q797" s="429"/>
      <c r="R797" s="384"/>
    </row>
    <row r="798" spans="7:18" ht="14.25">
      <c r="G798" s="384"/>
      <c r="Q798" s="429"/>
      <c r="R798" s="384"/>
    </row>
    <row r="799" spans="7:18" ht="14.25">
      <c r="G799" s="384"/>
      <c r="Q799" s="429"/>
      <c r="R799" s="384"/>
    </row>
    <row r="800" spans="7:18" ht="14.25">
      <c r="G800" s="384"/>
      <c r="Q800" s="429"/>
      <c r="R800" s="384"/>
    </row>
    <row r="801" spans="7:18" ht="14.25">
      <c r="G801" s="384"/>
      <c r="Q801" s="429"/>
      <c r="R801" s="384"/>
    </row>
    <row r="802" spans="7:18" ht="14.25">
      <c r="G802" s="384"/>
      <c r="Q802" s="429"/>
      <c r="R802" s="384"/>
    </row>
    <row r="803" spans="7:18" ht="14.25">
      <c r="G803" s="384"/>
      <c r="Q803" s="429"/>
      <c r="R803" s="384"/>
    </row>
    <row r="804" spans="7:18" ht="14.25">
      <c r="G804" s="384"/>
      <c r="Q804" s="429"/>
      <c r="R804" s="384"/>
    </row>
    <row r="805" spans="7:18" ht="14.25">
      <c r="G805" s="384"/>
      <c r="Q805" s="429"/>
      <c r="R805" s="384"/>
    </row>
    <row r="806" spans="7:18" ht="14.25">
      <c r="G806" s="384"/>
      <c r="Q806" s="429"/>
      <c r="R806" s="384"/>
    </row>
    <row r="807" spans="7:18" ht="14.25">
      <c r="G807" s="384"/>
      <c r="Q807" s="429"/>
      <c r="R807" s="384"/>
    </row>
    <row r="808" spans="7:18" ht="14.25">
      <c r="G808" s="384"/>
      <c r="Q808" s="429"/>
      <c r="R808" s="384"/>
    </row>
    <row r="809" spans="7:18" ht="14.25">
      <c r="G809" s="384"/>
      <c r="Q809" s="429"/>
      <c r="R809" s="384"/>
    </row>
    <row r="810" spans="7:18" ht="14.25">
      <c r="G810" s="384"/>
      <c r="Q810" s="429"/>
      <c r="R810" s="384"/>
    </row>
    <row r="811" spans="7:18" ht="14.25">
      <c r="G811" s="384"/>
      <c r="Q811" s="429"/>
      <c r="R811" s="384"/>
    </row>
    <row r="812" spans="7:18" ht="14.25">
      <c r="G812" s="384"/>
      <c r="Q812" s="429"/>
      <c r="R812" s="384"/>
    </row>
    <row r="813" spans="7:18" ht="14.25">
      <c r="G813" s="384"/>
      <c r="Q813" s="429"/>
      <c r="R813" s="384"/>
    </row>
    <row r="814" spans="7:18" ht="14.25">
      <c r="G814" s="384"/>
      <c r="Q814" s="429"/>
      <c r="R814" s="384"/>
    </row>
    <row r="815" spans="7:18" ht="14.25">
      <c r="G815" s="384"/>
      <c r="Q815" s="429"/>
      <c r="R815" s="384"/>
    </row>
    <row r="816" spans="7:18" ht="14.25">
      <c r="G816" s="384"/>
      <c r="Q816" s="429"/>
      <c r="R816" s="384"/>
    </row>
    <row r="817" spans="7:18" ht="14.25">
      <c r="G817" s="384"/>
      <c r="Q817" s="429"/>
      <c r="R817" s="384"/>
    </row>
    <row r="818" spans="7:18" ht="14.25">
      <c r="G818" s="384"/>
      <c r="Q818" s="429"/>
      <c r="R818" s="384"/>
    </row>
    <row r="819" spans="7:18" ht="14.25">
      <c r="G819" s="384"/>
      <c r="Q819" s="429"/>
      <c r="R819" s="384"/>
    </row>
    <row r="820" spans="7:18" ht="14.25">
      <c r="G820" s="384"/>
      <c r="Q820" s="429"/>
      <c r="R820" s="384"/>
    </row>
    <row r="821" spans="7:18" ht="14.25">
      <c r="G821" s="384"/>
      <c r="Q821" s="429"/>
      <c r="R821" s="384"/>
    </row>
    <row r="822" spans="7:18" ht="14.25">
      <c r="G822" s="384"/>
      <c r="Q822" s="429"/>
      <c r="R822" s="384"/>
    </row>
    <row r="823" spans="7:18" ht="14.25">
      <c r="G823" s="384"/>
      <c r="Q823" s="429"/>
      <c r="R823" s="384"/>
    </row>
    <row r="824" spans="7:18" ht="14.25">
      <c r="G824" s="384"/>
      <c r="Q824" s="429"/>
      <c r="R824" s="384"/>
    </row>
    <row r="825" spans="7:18" ht="14.25">
      <c r="G825" s="384"/>
      <c r="Q825" s="429"/>
      <c r="R825" s="384"/>
    </row>
    <row r="826" spans="7:18" ht="14.25">
      <c r="G826" s="384"/>
      <c r="Q826" s="429"/>
      <c r="R826" s="384"/>
    </row>
    <row r="827" spans="7:18" ht="14.25">
      <c r="G827" s="384"/>
      <c r="Q827" s="429"/>
      <c r="R827" s="384"/>
    </row>
    <row r="828" spans="7:18" ht="14.25">
      <c r="G828" s="384"/>
      <c r="Q828" s="429"/>
      <c r="R828" s="384"/>
    </row>
    <row r="829" spans="7:18" ht="14.25">
      <c r="G829" s="384"/>
      <c r="Q829" s="429"/>
      <c r="R829" s="384"/>
    </row>
    <row r="830" spans="7:18" ht="14.25">
      <c r="G830" s="384"/>
      <c r="Q830" s="429"/>
      <c r="R830" s="384"/>
    </row>
    <row r="831" spans="7:18" ht="14.25">
      <c r="G831" s="384"/>
      <c r="Q831" s="429"/>
      <c r="R831" s="384"/>
    </row>
    <row r="832" spans="7:18" ht="14.25">
      <c r="G832" s="384"/>
      <c r="Q832" s="429"/>
      <c r="R832" s="384"/>
    </row>
    <row r="833" spans="7:18" ht="14.25">
      <c r="G833" s="384"/>
      <c r="Q833" s="429"/>
      <c r="R833" s="384"/>
    </row>
    <row r="834" spans="7:18" ht="14.25">
      <c r="G834" s="384"/>
      <c r="Q834" s="429"/>
      <c r="R834" s="384"/>
    </row>
    <row r="835" spans="7:18" ht="14.25">
      <c r="G835" s="384"/>
      <c r="Q835" s="429"/>
      <c r="R835" s="384"/>
    </row>
    <row r="836" spans="7:18" ht="14.25">
      <c r="G836" s="384"/>
      <c r="Q836" s="429"/>
      <c r="R836" s="384"/>
    </row>
    <row r="837" spans="7:18" ht="14.25">
      <c r="G837" s="384"/>
      <c r="Q837" s="429"/>
      <c r="R837" s="384"/>
    </row>
    <row r="838" spans="7:18" ht="14.25">
      <c r="G838" s="384"/>
      <c r="Q838" s="429"/>
      <c r="R838" s="384"/>
    </row>
    <row r="839" spans="7:18" ht="14.25">
      <c r="G839" s="384"/>
      <c r="Q839" s="429"/>
      <c r="R839" s="384"/>
    </row>
    <row r="840" spans="7:18" ht="14.25">
      <c r="G840" s="384"/>
      <c r="Q840" s="429"/>
      <c r="R840" s="384"/>
    </row>
    <row r="841" spans="7:18" ht="14.25">
      <c r="G841" s="384"/>
      <c r="Q841" s="429"/>
      <c r="R841" s="384"/>
    </row>
    <row r="842" spans="7:18" ht="14.25">
      <c r="G842" s="384"/>
      <c r="Q842" s="429"/>
      <c r="R842" s="384"/>
    </row>
    <row r="843" spans="7:18" ht="14.25">
      <c r="G843" s="384"/>
      <c r="Q843" s="429"/>
      <c r="R843" s="384"/>
    </row>
    <row r="844" spans="7:18" ht="14.25">
      <c r="G844" s="384"/>
      <c r="Q844" s="429"/>
      <c r="R844" s="384"/>
    </row>
    <row r="845" spans="7:18" ht="14.25">
      <c r="G845" s="384"/>
      <c r="Q845" s="429"/>
      <c r="R845" s="384"/>
    </row>
    <row r="846" spans="7:18" ht="14.25">
      <c r="G846" s="384"/>
      <c r="Q846" s="429"/>
      <c r="R846" s="384"/>
    </row>
    <row r="847" spans="7:18" ht="14.25">
      <c r="G847" s="384"/>
      <c r="Q847" s="429"/>
      <c r="R847" s="384"/>
    </row>
    <row r="848" spans="7:18" ht="14.25">
      <c r="G848" s="384"/>
      <c r="Q848" s="429"/>
      <c r="R848" s="384"/>
    </row>
    <row r="849" spans="7:18" ht="14.25">
      <c r="G849" s="384"/>
      <c r="Q849" s="429"/>
      <c r="R849" s="384"/>
    </row>
    <row r="850" spans="7:18" ht="14.25">
      <c r="G850" s="384"/>
      <c r="Q850" s="429"/>
      <c r="R850" s="384"/>
    </row>
    <row r="851" spans="7:18" ht="14.25">
      <c r="G851" s="384"/>
      <c r="Q851" s="429"/>
      <c r="R851" s="384"/>
    </row>
    <row r="852" spans="7:18" ht="14.25">
      <c r="G852" s="384"/>
      <c r="Q852" s="429"/>
      <c r="R852" s="384"/>
    </row>
    <row r="853" spans="7:18" ht="14.25">
      <c r="G853" s="384"/>
      <c r="Q853" s="429"/>
      <c r="R853" s="384"/>
    </row>
    <row r="854" spans="7:18" ht="14.25">
      <c r="G854" s="384"/>
      <c r="Q854" s="429"/>
      <c r="R854" s="384"/>
    </row>
    <row r="855" spans="7:18" ht="14.25">
      <c r="G855" s="384"/>
      <c r="Q855" s="429"/>
      <c r="R855" s="384"/>
    </row>
    <row r="856" spans="7:18" ht="14.25">
      <c r="G856" s="384"/>
      <c r="Q856" s="429"/>
      <c r="R856" s="384"/>
    </row>
    <row r="857" spans="7:18" ht="14.25">
      <c r="G857" s="384"/>
      <c r="Q857" s="429"/>
      <c r="R857" s="384"/>
    </row>
    <row r="858" spans="7:18" ht="14.25">
      <c r="G858" s="384"/>
      <c r="Q858" s="429"/>
      <c r="R858" s="384"/>
    </row>
    <row r="859" spans="7:18" ht="14.25">
      <c r="G859" s="384"/>
      <c r="Q859" s="429"/>
      <c r="R859" s="384"/>
    </row>
    <row r="860" spans="7:18" ht="14.25">
      <c r="G860" s="384"/>
      <c r="Q860" s="429"/>
      <c r="R860" s="384"/>
    </row>
    <row r="861" spans="7:18" ht="14.25">
      <c r="G861" s="384"/>
      <c r="Q861" s="429"/>
      <c r="R861" s="384"/>
    </row>
    <row r="862" spans="7:18" ht="14.25">
      <c r="G862" s="384"/>
      <c r="Q862" s="429"/>
      <c r="R862" s="384"/>
    </row>
    <row r="863" spans="7:18" ht="14.25">
      <c r="G863" s="384"/>
      <c r="Q863" s="429"/>
      <c r="R863" s="384"/>
    </row>
    <row r="864" spans="7:18" ht="14.25">
      <c r="G864" s="384"/>
      <c r="Q864" s="429"/>
      <c r="R864" s="384"/>
    </row>
    <row r="865" spans="7:18" ht="14.25">
      <c r="G865" s="384"/>
      <c r="Q865" s="429"/>
      <c r="R865" s="384"/>
    </row>
    <row r="866" spans="7:18" ht="14.25">
      <c r="G866" s="384"/>
      <c r="Q866" s="429"/>
      <c r="R866" s="384"/>
    </row>
    <row r="867" spans="7:18" ht="14.25">
      <c r="G867" s="384"/>
      <c r="Q867" s="429"/>
      <c r="R867" s="384"/>
    </row>
    <row r="868" spans="7:18" ht="14.25">
      <c r="G868" s="384"/>
      <c r="Q868" s="429"/>
      <c r="R868" s="384"/>
    </row>
    <row r="869" spans="7:18" ht="14.25">
      <c r="G869" s="384"/>
      <c r="Q869" s="429"/>
      <c r="R869" s="384"/>
    </row>
    <row r="870" spans="7:18" ht="14.25">
      <c r="G870" s="384"/>
      <c r="Q870" s="429"/>
      <c r="R870" s="384"/>
    </row>
    <row r="871" spans="7:18" ht="14.25">
      <c r="G871" s="384"/>
      <c r="Q871" s="429"/>
      <c r="R871" s="384"/>
    </row>
    <row r="872" spans="7:18" ht="14.25">
      <c r="G872" s="384"/>
      <c r="Q872" s="429"/>
      <c r="R872" s="384"/>
    </row>
    <row r="873" spans="7:18" ht="14.25">
      <c r="G873" s="384"/>
      <c r="Q873" s="429"/>
      <c r="R873" s="384"/>
    </row>
    <row r="874" spans="7:18" ht="14.25">
      <c r="G874" s="384"/>
      <c r="Q874" s="429"/>
      <c r="R874" s="384"/>
    </row>
    <row r="875" spans="7:18" ht="14.25">
      <c r="G875" s="384"/>
      <c r="Q875" s="429"/>
      <c r="R875" s="384"/>
    </row>
    <row r="876" spans="7:18" ht="14.25">
      <c r="G876" s="384"/>
      <c r="Q876" s="429"/>
      <c r="R876" s="384"/>
    </row>
    <row r="877" spans="7:18" ht="14.25">
      <c r="G877" s="384"/>
      <c r="Q877" s="429"/>
      <c r="R877" s="384"/>
    </row>
    <row r="878" spans="7:18" ht="14.25">
      <c r="G878" s="384"/>
      <c r="Q878" s="429"/>
      <c r="R878" s="384"/>
    </row>
    <row r="879" spans="7:18" ht="14.25">
      <c r="G879" s="384"/>
      <c r="Q879" s="429"/>
      <c r="R879" s="384"/>
    </row>
    <row r="880" spans="7:18" ht="14.25">
      <c r="G880" s="384"/>
      <c r="Q880" s="429"/>
      <c r="R880" s="384"/>
    </row>
    <row r="881" spans="7:18" ht="14.25">
      <c r="G881" s="384"/>
      <c r="Q881" s="429"/>
      <c r="R881" s="384"/>
    </row>
    <row r="882" spans="7:18" ht="14.25">
      <c r="G882" s="384"/>
      <c r="Q882" s="429"/>
      <c r="R882" s="384"/>
    </row>
    <row r="883" spans="7:18" ht="14.25">
      <c r="G883" s="384"/>
      <c r="Q883" s="429"/>
      <c r="R883" s="384"/>
    </row>
    <row r="884" spans="7:18" ht="14.25">
      <c r="G884" s="384"/>
      <c r="Q884" s="429"/>
      <c r="R884" s="384"/>
    </row>
    <row r="885" spans="7:18" ht="14.25">
      <c r="G885" s="384"/>
      <c r="Q885" s="429"/>
      <c r="R885" s="384"/>
    </row>
    <row r="886" spans="7:18" ht="14.25">
      <c r="G886" s="384"/>
      <c r="Q886" s="429"/>
      <c r="R886" s="384"/>
    </row>
    <row r="887" spans="7:18" ht="14.25">
      <c r="G887" s="384"/>
      <c r="Q887" s="429"/>
      <c r="R887" s="384"/>
    </row>
    <row r="888" spans="7:18" ht="14.25">
      <c r="G888" s="384"/>
      <c r="Q888" s="429"/>
      <c r="R888" s="384"/>
    </row>
    <row r="889" spans="7:18" ht="14.25">
      <c r="G889" s="384"/>
      <c r="Q889" s="429"/>
      <c r="R889" s="384"/>
    </row>
    <row r="890" spans="7:18" ht="14.25">
      <c r="G890" s="384"/>
      <c r="Q890" s="429"/>
      <c r="R890" s="384"/>
    </row>
    <row r="891" spans="7:18" ht="14.25">
      <c r="G891" s="384"/>
      <c r="Q891" s="429"/>
      <c r="R891" s="384"/>
    </row>
    <row r="892" spans="7:18" ht="14.25">
      <c r="G892" s="384"/>
      <c r="Q892" s="429"/>
      <c r="R892" s="384"/>
    </row>
    <row r="893" spans="7:18" ht="14.25">
      <c r="G893" s="384"/>
      <c r="Q893" s="429"/>
      <c r="R893" s="384"/>
    </row>
    <row r="894" spans="7:18" ht="14.25">
      <c r="G894" s="384"/>
      <c r="Q894" s="429"/>
      <c r="R894" s="384"/>
    </row>
    <row r="895" spans="7:18" ht="14.25">
      <c r="G895" s="384"/>
      <c r="Q895" s="429"/>
      <c r="R895" s="384"/>
    </row>
    <row r="896" spans="7:18" ht="14.25">
      <c r="G896" s="384"/>
      <c r="Q896" s="429"/>
      <c r="R896" s="384"/>
    </row>
    <row r="897" spans="7:18" ht="14.25">
      <c r="G897" s="384"/>
      <c r="Q897" s="429"/>
      <c r="R897" s="384"/>
    </row>
    <row r="898" spans="7:18" ht="14.25">
      <c r="G898" s="384"/>
      <c r="Q898" s="429"/>
      <c r="R898" s="384"/>
    </row>
    <row r="899" spans="7:18" ht="14.25">
      <c r="G899" s="384"/>
      <c r="Q899" s="429"/>
      <c r="R899" s="384"/>
    </row>
    <row r="900" spans="7:18" ht="14.25">
      <c r="G900" s="384"/>
      <c r="Q900" s="429"/>
      <c r="R900" s="384"/>
    </row>
    <row r="901" spans="7:18" ht="14.25">
      <c r="G901" s="384"/>
      <c r="Q901" s="429"/>
      <c r="R901" s="384"/>
    </row>
    <row r="902" spans="7:18" ht="14.25">
      <c r="G902" s="384"/>
      <c r="Q902" s="429"/>
      <c r="R902" s="384"/>
    </row>
    <row r="903" spans="7:18" ht="14.25">
      <c r="G903" s="384"/>
      <c r="Q903" s="429"/>
      <c r="R903" s="384"/>
    </row>
    <row r="904" spans="7:18" ht="14.25">
      <c r="G904" s="384"/>
      <c r="Q904" s="429"/>
      <c r="R904" s="384"/>
    </row>
    <row r="905" spans="7:18" ht="14.25">
      <c r="G905" s="384"/>
      <c r="Q905" s="429"/>
      <c r="R905" s="384"/>
    </row>
    <row r="906" spans="7:18" ht="14.25">
      <c r="G906" s="384"/>
      <c r="Q906" s="429"/>
      <c r="R906" s="384"/>
    </row>
    <row r="907" spans="7:18" ht="14.25">
      <c r="G907" s="384"/>
      <c r="Q907" s="429"/>
      <c r="R907" s="384"/>
    </row>
    <row r="908" spans="7:18" ht="14.25">
      <c r="G908" s="384"/>
      <c r="Q908" s="429"/>
      <c r="R908" s="384"/>
    </row>
    <row r="909" spans="7:18" ht="14.25">
      <c r="G909" s="384"/>
      <c r="Q909" s="429"/>
      <c r="R909" s="384"/>
    </row>
    <row r="910" spans="7:18" ht="14.25">
      <c r="G910" s="384"/>
      <c r="Q910" s="429"/>
      <c r="R910" s="384"/>
    </row>
    <row r="911" spans="7:18" ht="14.25">
      <c r="G911" s="384"/>
      <c r="Q911" s="429"/>
      <c r="R911" s="384"/>
    </row>
    <row r="912" spans="7:18" ht="14.25">
      <c r="G912" s="384"/>
      <c r="Q912" s="429"/>
      <c r="R912" s="384"/>
    </row>
    <row r="913" spans="7:18" ht="14.25">
      <c r="G913" s="384"/>
      <c r="Q913" s="429"/>
      <c r="R913" s="384"/>
    </row>
    <row r="914" spans="7:18" ht="14.25">
      <c r="G914" s="384"/>
      <c r="Q914" s="429"/>
      <c r="R914" s="384"/>
    </row>
    <row r="915" spans="7:18" ht="14.25">
      <c r="G915" s="384"/>
      <c r="Q915" s="429"/>
      <c r="R915" s="384"/>
    </row>
    <row r="916" spans="7:18" ht="14.25">
      <c r="G916" s="384"/>
      <c r="Q916" s="429"/>
      <c r="R916" s="384"/>
    </row>
    <row r="917" spans="7:18" ht="14.25">
      <c r="G917" s="384"/>
      <c r="Q917" s="429"/>
      <c r="R917" s="384"/>
    </row>
    <row r="918" spans="7:18" ht="14.25">
      <c r="G918" s="384"/>
      <c r="Q918" s="429"/>
      <c r="R918" s="384"/>
    </row>
    <row r="919" spans="7:18" ht="14.25">
      <c r="G919" s="384"/>
      <c r="Q919" s="429"/>
      <c r="R919" s="384"/>
    </row>
    <row r="920" spans="7:18" ht="14.25">
      <c r="G920" s="384"/>
      <c r="Q920" s="429"/>
      <c r="R920" s="384"/>
    </row>
    <row r="921" spans="7:18" ht="14.25">
      <c r="G921" s="384"/>
      <c r="Q921" s="429"/>
      <c r="R921" s="384"/>
    </row>
    <row r="922" spans="7:18" ht="14.25">
      <c r="G922" s="384"/>
      <c r="Q922" s="429"/>
      <c r="R922" s="384"/>
    </row>
    <row r="923" spans="7:18" ht="14.25">
      <c r="G923" s="384"/>
      <c r="Q923" s="429"/>
      <c r="R923" s="384"/>
    </row>
    <row r="924" spans="7:18" ht="14.25">
      <c r="G924" s="384"/>
      <c r="Q924" s="429"/>
      <c r="R924" s="384"/>
    </row>
    <row r="925" spans="7:18" ht="14.25">
      <c r="G925" s="384"/>
      <c r="Q925" s="429"/>
      <c r="R925" s="384"/>
    </row>
    <row r="926" spans="7:18" ht="14.25">
      <c r="G926" s="384"/>
      <c r="Q926" s="429"/>
      <c r="R926" s="384"/>
    </row>
    <row r="927" spans="7:18" ht="14.25">
      <c r="G927" s="384"/>
      <c r="Q927" s="429"/>
      <c r="R927" s="384"/>
    </row>
    <row r="928" spans="7:18" ht="14.25">
      <c r="G928" s="384"/>
      <c r="Q928" s="429"/>
      <c r="R928" s="384"/>
    </row>
    <row r="929" spans="7:18" ht="14.25">
      <c r="G929" s="384"/>
      <c r="Q929" s="429"/>
      <c r="R929" s="384"/>
    </row>
    <row r="930" spans="7:18" ht="14.25">
      <c r="G930" s="384"/>
      <c r="Q930" s="429"/>
      <c r="R930" s="384"/>
    </row>
    <row r="931" spans="7:18" ht="14.25">
      <c r="G931" s="384"/>
      <c r="Q931" s="429"/>
      <c r="R931" s="384"/>
    </row>
    <row r="932" spans="7:18" ht="14.25">
      <c r="G932" s="384"/>
      <c r="Q932" s="429"/>
      <c r="R932" s="384"/>
    </row>
    <row r="933" spans="7:18" ht="14.25">
      <c r="G933" s="384"/>
      <c r="Q933" s="429"/>
      <c r="R933" s="384"/>
    </row>
    <row r="934" spans="7:18" ht="14.25">
      <c r="G934" s="384"/>
      <c r="Q934" s="429"/>
      <c r="R934" s="384"/>
    </row>
    <row r="935" spans="7:18" ht="14.25">
      <c r="G935" s="384"/>
      <c r="Q935" s="429"/>
      <c r="R935" s="384"/>
    </row>
    <row r="936" spans="7:18" ht="14.25">
      <c r="G936" s="384"/>
      <c r="Q936" s="429"/>
      <c r="R936" s="384"/>
    </row>
    <row r="937" spans="7:18" ht="14.25">
      <c r="G937" s="384"/>
      <c r="Q937" s="429"/>
      <c r="R937" s="384"/>
    </row>
    <row r="938" spans="7:18" ht="14.25">
      <c r="G938" s="384"/>
      <c r="Q938" s="429"/>
      <c r="R938" s="384"/>
    </row>
    <row r="939" spans="7:18" ht="14.25">
      <c r="G939" s="384"/>
      <c r="Q939" s="429"/>
      <c r="R939" s="384"/>
    </row>
    <row r="940" spans="7:18" ht="14.25">
      <c r="G940" s="384"/>
      <c r="Q940" s="429"/>
      <c r="R940" s="384"/>
    </row>
    <row r="941" spans="7:18" ht="14.25">
      <c r="G941" s="384"/>
      <c r="Q941" s="429"/>
      <c r="R941" s="384"/>
    </row>
    <row r="942" spans="7:18" ht="14.25">
      <c r="G942" s="384"/>
      <c r="Q942" s="429"/>
      <c r="R942" s="384"/>
    </row>
    <row r="943" spans="7:18" ht="14.25">
      <c r="G943" s="384"/>
      <c r="Q943" s="429"/>
      <c r="R943" s="384"/>
    </row>
    <row r="944" spans="7:18" ht="14.25">
      <c r="G944" s="384"/>
      <c r="Q944" s="429"/>
      <c r="R944" s="384"/>
    </row>
    <row r="945" spans="7:18" ht="14.25">
      <c r="G945" s="384"/>
      <c r="Q945" s="429"/>
      <c r="R945" s="384"/>
    </row>
    <row r="946" spans="7:18" ht="14.25">
      <c r="G946" s="384"/>
      <c r="Q946" s="429"/>
      <c r="R946" s="384"/>
    </row>
    <row r="947" spans="7:18" ht="14.25">
      <c r="G947" s="384"/>
      <c r="Q947" s="429"/>
      <c r="R947" s="384"/>
    </row>
    <row r="948" spans="7:18" ht="14.25">
      <c r="G948" s="384"/>
      <c r="Q948" s="429"/>
      <c r="R948" s="384"/>
    </row>
    <row r="949" spans="7:18" ht="14.25">
      <c r="G949" s="384"/>
      <c r="Q949" s="429"/>
      <c r="R949" s="384"/>
    </row>
    <row r="950" spans="7:18" ht="14.25">
      <c r="G950" s="384"/>
      <c r="Q950" s="429"/>
      <c r="R950" s="384"/>
    </row>
    <row r="951" spans="7:18" ht="14.25">
      <c r="G951" s="384"/>
      <c r="Q951" s="429"/>
      <c r="R951" s="384"/>
    </row>
    <row r="952" spans="7:18" ht="14.25">
      <c r="G952" s="384"/>
      <c r="Q952" s="429"/>
      <c r="R952" s="384"/>
    </row>
  </sheetData>
  <pageMargins left="0.7" right="0.7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'DATA VALIDATION'!#REF!</xm:f>
          </x14:formula1>
          <xm:sqref>A235 A221:A225 A229:A230 A30:A35 A280 A284 A291:A294 A296 A391 A48:A51 A170:A181 A134:A135 A369:A378 A60:A64 A380:A386 A465:A466 A488:A596 A217:A219 A2:A5 A237:A238 A140:A146 A71:A91 A67 A277 A332:A333 A265:A268 A189:A192 A94 A148:A168 A37:A38 A337:A361 A422:A430 A20:A23 A138 A7:A10 A100:A111 A420 A411 A96 A406 A251:A259 A43:A46 A316:A325 A301:A302 A199:A211 A124 A27:A28 A25 A118:A120 A389 A127:A129 A436:A453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4"/>
  <sheetViews>
    <sheetView topLeftCell="A125" zoomScale="106" zoomScaleNormal="106" workbookViewId="0">
      <selection activeCell="G145" sqref="G145"/>
    </sheetView>
  </sheetViews>
  <sheetFormatPr defaultColWidth="8.28515625" defaultRowHeight="15"/>
  <cols>
    <col min="1" max="1" width="10" style="178" customWidth="1"/>
    <col min="2" max="2" width="36.5703125" style="177" customWidth="1"/>
    <col min="3" max="3" width="12.140625" style="177" customWidth="1"/>
    <col min="4" max="4" width="10.7109375" style="178" customWidth="1"/>
    <col min="5" max="5" width="11.28515625" style="179" customWidth="1"/>
    <col min="6" max="6" width="12.140625" style="180" customWidth="1"/>
    <col min="7" max="7" width="17.42578125" style="181" customWidth="1"/>
    <col min="8" max="8" width="8.42578125" style="182" customWidth="1"/>
    <col min="9" max="9" width="8" style="182" customWidth="1"/>
    <col min="10" max="10" width="8.28515625" style="182" customWidth="1"/>
    <col min="11" max="13" width="8.5703125" style="182" customWidth="1"/>
    <col min="14" max="14" width="8" style="182" customWidth="1"/>
    <col min="15" max="15" width="7.42578125" style="182" customWidth="1"/>
    <col min="16" max="16" width="8.5703125" style="182" customWidth="1"/>
    <col min="17" max="17" width="8.28515625" style="182" customWidth="1"/>
    <col min="18" max="18" width="8.42578125" style="182" customWidth="1"/>
    <col min="19" max="19" width="9" style="182" customWidth="1"/>
    <col min="20" max="20" width="8.28515625" style="178"/>
    <col min="21" max="21" width="13.5703125" style="179" bestFit="1" customWidth="1"/>
    <col min="22" max="22" width="12" style="178" bestFit="1" customWidth="1"/>
    <col min="23" max="23" width="8.28515625" style="178"/>
    <col min="24" max="24" width="10.85546875" style="179" bestFit="1" customWidth="1"/>
    <col min="25" max="16384" width="8.28515625" style="178"/>
  </cols>
  <sheetData>
    <row r="1" spans="1:24" ht="6" customHeight="1">
      <c r="A1" s="176"/>
    </row>
    <row r="2" spans="1:24" ht="15.75" customHeight="1">
      <c r="A2" s="505" t="s">
        <v>68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</row>
    <row r="3" spans="1:24">
      <c r="A3" s="183"/>
    </row>
    <row r="4" spans="1:24" ht="24" customHeight="1">
      <c r="A4" s="183" t="s">
        <v>69</v>
      </c>
    </row>
    <row r="5" spans="1:24" ht="1.5" customHeight="1">
      <c r="A5" s="183"/>
    </row>
    <row r="6" spans="1:24" ht="17.25" customHeight="1">
      <c r="A6" s="183" t="s">
        <v>70</v>
      </c>
    </row>
    <row r="7" spans="1:24" ht="22.5" customHeight="1" thickBot="1">
      <c r="A7" s="183" t="s">
        <v>71</v>
      </c>
    </row>
    <row r="8" spans="1:24" s="185" customFormat="1" ht="19.5" customHeight="1">
      <c r="A8" s="507" t="s">
        <v>72</v>
      </c>
      <c r="B8" s="509" t="s">
        <v>73</v>
      </c>
      <c r="C8" s="511" t="s">
        <v>74</v>
      </c>
      <c r="D8" s="512"/>
      <c r="E8" s="184" t="s">
        <v>75</v>
      </c>
      <c r="F8" s="513" t="s">
        <v>76</v>
      </c>
      <c r="G8" s="509" t="s">
        <v>5</v>
      </c>
      <c r="H8" s="509" t="s">
        <v>77</v>
      </c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15"/>
      <c r="U8" s="186"/>
      <c r="X8" s="186"/>
    </row>
    <row r="9" spans="1:24" s="185" customFormat="1" ht="18" customHeight="1" thickBot="1">
      <c r="A9" s="508"/>
      <c r="B9" s="510"/>
      <c r="C9" s="187" t="s">
        <v>78</v>
      </c>
      <c r="D9" s="187" t="s">
        <v>79</v>
      </c>
      <c r="E9" s="188" t="s">
        <v>80</v>
      </c>
      <c r="F9" s="514"/>
      <c r="G9" s="510"/>
      <c r="H9" s="187" t="s">
        <v>81</v>
      </c>
      <c r="I9" s="187" t="s">
        <v>82</v>
      </c>
      <c r="J9" s="187" t="s">
        <v>83</v>
      </c>
      <c r="K9" s="187" t="s">
        <v>84</v>
      </c>
      <c r="L9" s="187" t="s">
        <v>85</v>
      </c>
      <c r="M9" s="187" t="s">
        <v>86</v>
      </c>
      <c r="N9" s="187" t="s">
        <v>39</v>
      </c>
      <c r="O9" s="187" t="s">
        <v>87</v>
      </c>
      <c r="P9" s="187" t="s">
        <v>88</v>
      </c>
      <c r="Q9" s="187" t="s">
        <v>89</v>
      </c>
      <c r="R9" s="187" t="s">
        <v>90</v>
      </c>
      <c r="S9" s="189" t="s">
        <v>91</v>
      </c>
      <c r="U9" s="186"/>
      <c r="X9" s="186"/>
    </row>
    <row r="10" spans="1:24">
      <c r="A10" s="498" t="s">
        <v>28</v>
      </c>
      <c r="B10" s="499"/>
      <c r="C10" s="499"/>
      <c r="D10" s="499"/>
      <c r="E10" s="499"/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499"/>
      <c r="S10" s="500"/>
    </row>
    <row r="11" spans="1:24">
      <c r="A11" s="190" t="s">
        <v>92</v>
      </c>
      <c r="B11" s="191"/>
      <c r="C11" s="191"/>
      <c r="D11" s="192"/>
      <c r="E11" s="193"/>
      <c r="F11" s="193"/>
      <c r="G11" s="191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4"/>
    </row>
    <row r="12" spans="1:24" ht="31.5">
      <c r="A12" s="195" t="s">
        <v>93</v>
      </c>
      <c r="B12" s="196" t="s">
        <v>94</v>
      </c>
      <c r="C12" s="196" t="s">
        <v>95</v>
      </c>
      <c r="D12" s="197">
        <f>SUM(H12:S12)</f>
        <v>20</v>
      </c>
      <c r="E12" s="198">
        <v>139.36000000000001</v>
      </c>
      <c r="F12" s="198">
        <f>D12*E12</f>
        <v>2787.2000000000003</v>
      </c>
      <c r="G12" s="196" t="s">
        <v>96</v>
      </c>
      <c r="H12" s="197"/>
      <c r="I12" s="197"/>
      <c r="J12" s="197">
        <v>5</v>
      </c>
      <c r="K12" s="197"/>
      <c r="L12" s="197"/>
      <c r="M12" s="197">
        <v>5</v>
      </c>
      <c r="N12" s="197"/>
      <c r="O12" s="197"/>
      <c r="P12" s="197">
        <v>5</v>
      </c>
      <c r="Q12" s="197"/>
      <c r="R12" s="197"/>
      <c r="S12" s="199">
        <v>5</v>
      </c>
    </row>
    <row r="13" spans="1:24">
      <c r="A13" s="190" t="s">
        <v>97</v>
      </c>
      <c r="B13" s="191"/>
      <c r="C13" s="191"/>
      <c r="D13" s="192">
        <f t="shared" ref="D13:D76" si="0">SUM(H13:S13)</f>
        <v>0</v>
      </c>
      <c r="E13" s="193"/>
      <c r="F13" s="193">
        <f t="shared" ref="F13:F76" si="1">D13*E13</f>
        <v>0</v>
      </c>
      <c r="G13" s="191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4"/>
    </row>
    <row r="14" spans="1:24" ht="31.5">
      <c r="A14" s="195" t="s">
        <v>98</v>
      </c>
      <c r="B14" s="196" t="s">
        <v>99</v>
      </c>
      <c r="C14" s="196" t="s">
        <v>100</v>
      </c>
      <c r="D14" s="197">
        <f t="shared" si="0"/>
        <v>80</v>
      </c>
      <c r="E14" s="198">
        <v>43.991999999999997</v>
      </c>
      <c r="F14" s="198">
        <f t="shared" si="1"/>
        <v>3519.3599999999997</v>
      </c>
      <c r="G14" s="196" t="s">
        <v>96</v>
      </c>
      <c r="H14" s="197"/>
      <c r="I14" s="197"/>
      <c r="J14" s="197">
        <v>20</v>
      </c>
      <c r="K14" s="197"/>
      <c r="L14" s="197"/>
      <c r="M14" s="197">
        <v>20</v>
      </c>
      <c r="N14" s="197"/>
      <c r="O14" s="197"/>
      <c r="P14" s="197">
        <v>20</v>
      </c>
      <c r="Q14" s="197"/>
      <c r="R14" s="197"/>
      <c r="S14" s="199">
        <v>20</v>
      </c>
    </row>
    <row r="15" spans="1:24">
      <c r="A15" s="190" t="s">
        <v>101</v>
      </c>
      <c r="B15" s="191"/>
      <c r="C15" s="191"/>
      <c r="D15" s="192">
        <f t="shared" si="0"/>
        <v>0</v>
      </c>
      <c r="E15" s="193"/>
      <c r="F15" s="193">
        <f t="shared" si="1"/>
        <v>0</v>
      </c>
      <c r="G15" s="191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4"/>
    </row>
    <row r="16" spans="1:24" ht="31.5">
      <c r="A16" s="195" t="s">
        <v>102</v>
      </c>
      <c r="B16" s="196" t="s">
        <v>103</v>
      </c>
      <c r="C16" s="196" t="s">
        <v>100</v>
      </c>
      <c r="D16" s="197">
        <f t="shared" si="0"/>
        <v>8</v>
      </c>
      <c r="E16" s="198">
        <v>24.627200000000002</v>
      </c>
      <c r="F16" s="198">
        <f t="shared" si="1"/>
        <v>197.01760000000002</v>
      </c>
      <c r="G16" s="196" t="s">
        <v>96</v>
      </c>
      <c r="H16" s="197"/>
      <c r="I16" s="197"/>
      <c r="J16" s="197">
        <v>2</v>
      </c>
      <c r="K16" s="197"/>
      <c r="L16" s="197"/>
      <c r="M16" s="197">
        <v>2</v>
      </c>
      <c r="N16" s="197"/>
      <c r="O16" s="197"/>
      <c r="P16" s="197">
        <v>2</v>
      </c>
      <c r="Q16" s="197"/>
      <c r="R16" s="197"/>
      <c r="S16" s="199">
        <v>2</v>
      </c>
    </row>
    <row r="17" spans="1:19">
      <c r="A17" s="190" t="s">
        <v>104</v>
      </c>
      <c r="B17" s="191"/>
      <c r="C17" s="191"/>
      <c r="D17" s="192">
        <f t="shared" si="0"/>
        <v>0</v>
      </c>
      <c r="E17" s="193"/>
      <c r="F17" s="193">
        <f t="shared" si="1"/>
        <v>0</v>
      </c>
      <c r="G17" s="191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4"/>
    </row>
    <row r="18" spans="1:19" ht="31.5">
      <c r="A18" s="195" t="s">
        <v>105</v>
      </c>
      <c r="B18" s="196" t="s">
        <v>106</v>
      </c>
      <c r="C18" s="196" t="s">
        <v>107</v>
      </c>
      <c r="D18" s="197">
        <f t="shared" si="0"/>
        <v>2</v>
      </c>
      <c r="E18" s="198">
        <v>2</v>
      </c>
      <c r="F18" s="198">
        <f t="shared" si="1"/>
        <v>4</v>
      </c>
      <c r="G18" s="196" t="s">
        <v>96</v>
      </c>
      <c r="H18" s="197"/>
      <c r="I18" s="197"/>
      <c r="J18" s="197">
        <v>2</v>
      </c>
      <c r="K18" s="197"/>
      <c r="L18" s="197"/>
      <c r="M18" s="197"/>
      <c r="N18" s="197"/>
      <c r="O18" s="197"/>
      <c r="P18" s="197"/>
      <c r="Q18" s="197"/>
      <c r="R18" s="197"/>
      <c r="S18" s="199"/>
    </row>
    <row r="19" spans="1:19" ht="31.5">
      <c r="A19" s="195" t="s">
        <v>108</v>
      </c>
      <c r="B19" s="196" t="s">
        <v>109</v>
      </c>
      <c r="C19" s="196" t="s">
        <v>110</v>
      </c>
      <c r="D19" s="197">
        <f t="shared" si="0"/>
        <v>80</v>
      </c>
      <c r="E19" s="198">
        <v>80</v>
      </c>
      <c r="F19" s="198">
        <f t="shared" si="1"/>
        <v>6400</v>
      </c>
      <c r="G19" s="196" t="s">
        <v>96</v>
      </c>
      <c r="H19" s="197"/>
      <c r="I19" s="197"/>
      <c r="J19" s="197">
        <v>20</v>
      </c>
      <c r="K19" s="197"/>
      <c r="L19" s="197"/>
      <c r="M19" s="197">
        <v>20</v>
      </c>
      <c r="N19" s="197"/>
      <c r="O19" s="197"/>
      <c r="P19" s="197">
        <v>20</v>
      </c>
      <c r="Q19" s="197"/>
      <c r="R19" s="197"/>
      <c r="S19" s="199">
        <v>20</v>
      </c>
    </row>
    <row r="20" spans="1:19" ht="31.5">
      <c r="A20" s="195" t="s">
        <v>111</v>
      </c>
      <c r="B20" s="196" t="s">
        <v>112</v>
      </c>
      <c r="C20" s="196" t="s">
        <v>113</v>
      </c>
      <c r="D20" s="197">
        <f t="shared" si="0"/>
        <v>480</v>
      </c>
      <c r="E20" s="198">
        <v>480</v>
      </c>
      <c r="F20" s="198">
        <f t="shared" si="1"/>
        <v>230400</v>
      </c>
      <c r="G20" s="196" t="s">
        <v>96</v>
      </c>
      <c r="H20" s="197"/>
      <c r="I20" s="197"/>
      <c r="J20" s="197">
        <v>120</v>
      </c>
      <c r="K20" s="197"/>
      <c r="L20" s="197"/>
      <c r="M20" s="197">
        <v>120</v>
      </c>
      <c r="N20" s="197"/>
      <c r="O20" s="197"/>
      <c r="P20" s="197">
        <v>120</v>
      </c>
      <c r="Q20" s="197"/>
      <c r="R20" s="197"/>
      <c r="S20" s="199">
        <v>120</v>
      </c>
    </row>
    <row r="21" spans="1:19" ht="31.5">
      <c r="A21" s="195" t="s">
        <v>114</v>
      </c>
      <c r="B21" s="196" t="s">
        <v>115</v>
      </c>
      <c r="C21" s="196" t="s">
        <v>116</v>
      </c>
      <c r="D21" s="197">
        <f t="shared" si="0"/>
        <v>20</v>
      </c>
      <c r="E21" s="198">
        <v>20</v>
      </c>
      <c r="F21" s="198">
        <f t="shared" si="1"/>
        <v>400</v>
      </c>
      <c r="G21" s="196" t="s">
        <v>96</v>
      </c>
      <c r="H21" s="197"/>
      <c r="I21" s="197"/>
      <c r="J21" s="197">
        <v>20</v>
      </c>
      <c r="K21" s="197"/>
      <c r="L21" s="197"/>
      <c r="M21" s="197"/>
      <c r="N21" s="197"/>
      <c r="O21" s="197"/>
      <c r="P21" s="197"/>
      <c r="Q21" s="197"/>
      <c r="R21" s="197"/>
      <c r="S21" s="199"/>
    </row>
    <row r="22" spans="1:19" ht="31.5">
      <c r="A22" s="195" t="s">
        <v>117</v>
      </c>
      <c r="B22" s="196" t="s">
        <v>118</v>
      </c>
      <c r="C22" s="196" t="s">
        <v>107</v>
      </c>
      <c r="D22" s="197">
        <f t="shared" si="0"/>
        <v>60</v>
      </c>
      <c r="E22" s="198">
        <v>60</v>
      </c>
      <c r="F22" s="198">
        <f t="shared" si="1"/>
        <v>3600</v>
      </c>
      <c r="G22" s="196" t="s">
        <v>96</v>
      </c>
      <c r="H22" s="197"/>
      <c r="I22" s="197"/>
      <c r="J22" s="197">
        <v>15</v>
      </c>
      <c r="K22" s="197"/>
      <c r="L22" s="197"/>
      <c r="M22" s="197">
        <v>15</v>
      </c>
      <c r="N22" s="197"/>
      <c r="O22" s="197"/>
      <c r="P22" s="197">
        <v>15</v>
      </c>
      <c r="Q22" s="197"/>
      <c r="R22" s="197"/>
      <c r="S22" s="199">
        <v>15</v>
      </c>
    </row>
    <row r="23" spans="1:19">
      <c r="A23" s="190" t="s">
        <v>119</v>
      </c>
      <c r="B23" s="191"/>
      <c r="C23" s="191"/>
      <c r="D23" s="192">
        <f t="shared" si="0"/>
        <v>0</v>
      </c>
      <c r="E23" s="193"/>
      <c r="F23" s="193">
        <f t="shared" si="1"/>
        <v>0</v>
      </c>
      <c r="G23" s="191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4"/>
    </row>
    <row r="24" spans="1:19" ht="31.5">
      <c r="A24" s="195" t="s">
        <v>120</v>
      </c>
      <c r="B24" s="196" t="s">
        <v>121</v>
      </c>
      <c r="C24" s="196" t="s">
        <v>122</v>
      </c>
      <c r="D24" s="197">
        <f t="shared" si="0"/>
        <v>20</v>
      </c>
      <c r="E24" s="198">
        <v>19.7288</v>
      </c>
      <c r="F24" s="198">
        <f t="shared" si="1"/>
        <v>394.57600000000002</v>
      </c>
      <c r="G24" s="196" t="s">
        <v>96</v>
      </c>
      <c r="H24" s="197"/>
      <c r="I24" s="197"/>
      <c r="J24" s="197">
        <v>5</v>
      </c>
      <c r="K24" s="197"/>
      <c r="L24" s="197"/>
      <c r="M24" s="197">
        <v>5</v>
      </c>
      <c r="N24" s="197"/>
      <c r="O24" s="197"/>
      <c r="P24" s="197">
        <v>5</v>
      </c>
      <c r="Q24" s="197"/>
      <c r="R24" s="197"/>
      <c r="S24" s="199">
        <v>5</v>
      </c>
    </row>
    <row r="25" spans="1:19" ht="31.5">
      <c r="A25" s="195" t="s">
        <v>123</v>
      </c>
      <c r="B25" s="196" t="s">
        <v>124</v>
      </c>
      <c r="C25" s="196" t="s">
        <v>122</v>
      </c>
      <c r="D25" s="197">
        <f t="shared" si="0"/>
        <v>20</v>
      </c>
      <c r="E25" s="198">
        <v>19.5</v>
      </c>
      <c r="F25" s="198">
        <f t="shared" si="1"/>
        <v>390</v>
      </c>
      <c r="G25" s="196" t="s">
        <v>96</v>
      </c>
      <c r="H25" s="197"/>
      <c r="I25" s="197"/>
      <c r="J25" s="197">
        <v>5</v>
      </c>
      <c r="K25" s="197"/>
      <c r="L25" s="197"/>
      <c r="M25" s="197">
        <v>5</v>
      </c>
      <c r="N25" s="197"/>
      <c r="O25" s="197"/>
      <c r="P25" s="197">
        <v>5</v>
      </c>
      <c r="Q25" s="197"/>
      <c r="R25" s="197"/>
      <c r="S25" s="199">
        <v>5</v>
      </c>
    </row>
    <row r="26" spans="1:19">
      <c r="A26" s="190" t="s">
        <v>125</v>
      </c>
      <c r="B26" s="191"/>
      <c r="C26" s="191"/>
      <c r="D26" s="192">
        <f t="shared" si="0"/>
        <v>0</v>
      </c>
      <c r="E26" s="193"/>
      <c r="F26" s="193">
        <f t="shared" si="1"/>
        <v>0</v>
      </c>
      <c r="G26" s="191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4"/>
    </row>
    <row r="27" spans="1:19" ht="31.5">
      <c r="A27" s="195" t="s">
        <v>126</v>
      </c>
      <c r="B27" s="196" t="s">
        <v>127</v>
      </c>
      <c r="C27" s="196" t="s">
        <v>128</v>
      </c>
      <c r="D27" s="197">
        <f t="shared" si="0"/>
        <v>40</v>
      </c>
      <c r="E27" s="198">
        <v>47.819199999999995</v>
      </c>
      <c r="F27" s="198">
        <f t="shared" si="1"/>
        <v>1912.7679999999998</v>
      </c>
      <c r="G27" s="196" t="s">
        <v>96</v>
      </c>
      <c r="H27" s="197"/>
      <c r="I27" s="197"/>
      <c r="J27" s="197">
        <v>20</v>
      </c>
      <c r="K27" s="197"/>
      <c r="L27" s="197"/>
      <c r="M27" s="197"/>
      <c r="N27" s="197"/>
      <c r="O27" s="197"/>
      <c r="P27" s="197">
        <v>20</v>
      </c>
      <c r="Q27" s="197"/>
      <c r="R27" s="197"/>
      <c r="S27" s="199"/>
    </row>
    <row r="28" spans="1:19" ht="31.5">
      <c r="A28" s="195" t="s">
        <v>129</v>
      </c>
      <c r="B28" s="196" t="s">
        <v>130</v>
      </c>
      <c r="C28" s="196" t="s">
        <v>131</v>
      </c>
      <c r="D28" s="197">
        <f t="shared" si="0"/>
        <v>160</v>
      </c>
      <c r="E28" s="198">
        <v>20.051200000000001</v>
      </c>
      <c r="F28" s="198">
        <f t="shared" si="1"/>
        <v>3208.192</v>
      </c>
      <c r="G28" s="196" t="s">
        <v>96</v>
      </c>
      <c r="H28" s="197"/>
      <c r="I28" s="197"/>
      <c r="J28" s="197">
        <v>40</v>
      </c>
      <c r="K28" s="197"/>
      <c r="L28" s="197"/>
      <c r="M28" s="197">
        <v>40</v>
      </c>
      <c r="N28" s="197"/>
      <c r="O28" s="197"/>
      <c r="P28" s="197">
        <v>40</v>
      </c>
      <c r="Q28" s="197"/>
      <c r="R28" s="197"/>
      <c r="S28" s="199">
        <v>40</v>
      </c>
    </row>
    <row r="29" spans="1:19" ht="31.5">
      <c r="A29" s="195" t="s">
        <v>132</v>
      </c>
      <c r="B29" s="196" t="s">
        <v>133</v>
      </c>
      <c r="C29" s="196" t="s">
        <v>134</v>
      </c>
      <c r="D29" s="197">
        <f t="shared" si="0"/>
        <v>8</v>
      </c>
      <c r="E29" s="198">
        <v>18.2</v>
      </c>
      <c r="F29" s="198">
        <f t="shared" si="1"/>
        <v>145.6</v>
      </c>
      <c r="G29" s="196" t="s">
        <v>96</v>
      </c>
      <c r="H29" s="197"/>
      <c r="I29" s="197"/>
      <c r="J29" s="197">
        <v>2</v>
      </c>
      <c r="K29" s="197"/>
      <c r="L29" s="197"/>
      <c r="M29" s="197">
        <v>2</v>
      </c>
      <c r="N29" s="197"/>
      <c r="O29" s="197"/>
      <c r="P29" s="197">
        <v>2</v>
      </c>
      <c r="Q29" s="197"/>
      <c r="R29" s="197"/>
      <c r="S29" s="199">
        <v>2</v>
      </c>
    </row>
    <row r="30" spans="1:19" ht="31.5">
      <c r="A30" s="195" t="s">
        <v>135</v>
      </c>
      <c r="B30" s="196" t="s">
        <v>136</v>
      </c>
      <c r="C30" s="196" t="s">
        <v>134</v>
      </c>
      <c r="D30" s="197">
        <f t="shared" si="0"/>
        <v>8</v>
      </c>
      <c r="E30" s="198">
        <v>55.120000000000005</v>
      </c>
      <c r="F30" s="198">
        <f t="shared" si="1"/>
        <v>440.96000000000004</v>
      </c>
      <c r="G30" s="196" t="s">
        <v>96</v>
      </c>
      <c r="H30" s="197"/>
      <c r="I30" s="197"/>
      <c r="J30" s="197">
        <v>2</v>
      </c>
      <c r="K30" s="197"/>
      <c r="L30" s="197"/>
      <c r="M30" s="197">
        <v>2</v>
      </c>
      <c r="N30" s="197"/>
      <c r="O30" s="197"/>
      <c r="P30" s="197">
        <v>2</v>
      </c>
      <c r="Q30" s="197"/>
      <c r="R30" s="197"/>
      <c r="S30" s="199">
        <v>2</v>
      </c>
    </row>
    <row r="31" spans="1:19" ht="31.5">
      <c r="A31" s="195" t="s">
        <v>137</v>
      </c>
      <c r="B31" s="196" t="s">
        <v>138</v>
      </c>
      <c r="C31" s="196" t="s">
        <v>134</v>
      </c>
      <c r="D31" s="197">
        <f t="shared" si="0"/>
        <v>20</v>
      </c>
      <c r="E31" s="198">
        <v>18.2</v>
      </c>
      <c r="F31" s="198">
        <f t="shared" si="1"/>
        <v>364</v>
      </c>
      <c r="G31" s="196" t="s">
        <v>96</v>
      </c>
      <c r="H31" s="197"/>
      <c r="I31" s="197"/>
      <c r="J31" s="197">
        <v>5</v>
      </c>
      <c r="K31" s="197"/>
      <c r="L31" s="197"/>
      <c r="M31" s="197">
        <v>5</v>
      </c>
      <c r="N31" s="197"/>
      <c r="O31" s="197"/>
      <c r="P31" s="197">
        <v>5</v>
      </c>
      <c r="Q31" s="197"/>
      <c r="R31" s="197"/>
      <c r="S31" s="199">
        <v>5</v>
      </c>
    </row>
    <row r="32" spans="1:19" ht="31.5">
      <c r="A32" s="195" t="s">
        <v>139</v>
      </c>
      <c r="B32" s="196" t="s">
        <v>140</v>
      </c>
      <c r="C32" s="196" t="s">
        <v>134</v>
      </c>
      <c r="D32" s="197">
        <f t="shared" si="0"/>
        <v>80</v>
      </c>
      <c r="E32" s="198">
        <v>9.1</v>
      </c>
      <c r="F32" s="198">
        <f t="shared" si="1"/>
        <v>728</v>
      </c>
      <c r="G32" s="196" t="s">
        <v>96</v>
      </c>
      <c r="H32" s="197"/>
      <c r="I32" s="197"/>
      <c r="J32" s="197">
        <v>20</v>
      </c>
      <c r="K32" s="197"/>
      <c r="L32" s="197"/>
      <c r="M32" s="197">
        <v>20</v>
      </c>
      <c r="N32" s="197"/>
      <c r="O32" s="197"/>
      <c r="P32" s="197">
        <v>20</v>
      </c>
      <c r="Q32" s="197"/>
      <c r="R32" s="197"/>
      <c r="S32" s="199">
        <v>20</v>
      </c>
    </row>
    <row r="33" spans="1:19" ht="31.5">
      <c r="A33" s="195" t="s">
        <v>141</v>
      </c>
      <c r="B33" s="196" t="s">
        <v>142</v>
      </c>
      <c r="C33" s="196" t="s">
        <v>134</v>
      </c>
      <c r="D33" s="197">
        <f t="shared" si="0"/>
        <v>20</v>
      </c>
      <c r="E33" s="198">
        <v>18.2</v>
      </c>
      <c r="F33" s="198">
        <f t="shared" si="1"/>
        <v>364</v>
      </c>
      <c r="G33" s="196" t="s">
        <v>96</v>
      </c>
      <c r="H33" s="197"/>
      <c r="I33" s="197"/>
      <c r="J33" s="197">
        <v>5</v>
      </c>
      <c r="K33" s="197"/>
      <c r="L33" s="197"/>
      <c r="M33" s="197">
        <v>5</v>
      </c>
      <c r="N33" s="197"/>
      <c r="O33" s="197"/>
      <c r="P33" s="197">
        <v>5</v>
      </c>
      <c r="Q33" s="197"/>
      <c r="R33" s="197"/>
      <c r="S33" s="199">
        <v>5</v>
      </c>
    </row>
    <row r="34" spans="1:19" ht="31.5">
      <c r="A34" s="195" t="s">
        <v>143</v>
      </c>
      <c r="B34" s="196" t="s">
        <v>144</v>
      </c>
      <c r="C34" s="196" t="s">
        <v>134</v>
      </c>
      <c r="D34" s="197">
        <f t="shared" si="0"/>
        <v>4</v>
      </c>
      <c r="E34" s="198">
        <v>50.96</v>
      </c>
      <c r="F34" s="198">
        <f t="shared" si="1"/>
        <v>203.84</v>
      </c>
      <c r="G34" s="196" t="s">
        <v>96</v>
      </c>
      <c r="H34" s="197"/>
      <c r="I34" s="197"/>
      <c r="J34" s="197">
        <v>2</v>
      </c>
      <c r="K34" s="197"/>
      <c r="L34" s="197"/>
      <c r="M34" s="197"/>
      <c r="N34" s="197"/>
      <c r="O34" s="197"/>
      <c r="P34" s="197">
        <v>2</v>
      </c>
      <c r="Q34" s="197"/>
      <c r="R34" s="197"/>
      <c r="S34" s="199"/>
    </row>
    <row r="35" spans="1:19">
      <c r="A35" s="190" t="s">
        <v>145</v>
      </c>
      <c r="B35" s="191"/>
      <c r="C35" s="191"/>
      <c r="D35" s="192">
        <f t="shared" si="0"/>
        <v>0</v>
      </c>
      <c r="E35" s="193"/>
      <c r="F35" s="193">
        <f t="shared" si="1"/>
        <v>0</v>
      </c>
      <c r="G35" s="191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4"/>
    </row>
    <row r="36" spans="1:19" ht="31.5">
      <c r="A36" s="195" t="s">
        <v>146</v>
      </c>
      <c r="B36" s="196" t="s">
        <v>147</v>
      </c>
      <c r="C36" s="196" t="s">
        <v>148</v>
      </c>
      <c r="D36" s="197">
        <f t="shared" si="0"/>
        <v>0</v>
      </c>
      <c r="E36" s="198">
        <v>40.56</v>
      </c>
      <c r="F36" s="198">
        <f t="shared" si="1"/>
        <v>0</v>
      </c>
      <c r="G36" s="196" t="s">
        <v>96</v>
      </c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9"/>
    </row>
    <row r="37" spans="1:19" ht="31.5">
      <c r="A37" s="195" t="s">
        <v>149</v>
      </c>
      <c r="B37" s="196" t="s">
        <v>150</v>
      </c>
      <c r="C37" s="196" t="s">
        <v>148</v>
      </c>
      <c r="D37" s="197">
        <f t="shared" si="0"/>
        <v>20</v>
      </c>
      <c r="E37" s="198">
        <v>72.488</v>
      </c>
      <c r="F37" s="198">
        <f t="shared" si="1"/>
        <v>1449.76</v>
      </c>
      <c r="G37" s="196" t="s">
        <v>96</v>
      </c>
      <c r="H37" s="197"/>
      <c r="I37" s="197"/>
      <c r="J37" s="197">
        <v>10</v>
      </c>
      <c r="K37" s="197"/>
      <c r="L37" s="197"/>
      <c r="M37" s="197"/>
      <c r="N37" s="197"/>
      <c r="O37" s="197"/>
      <c r="P37" s="197">
        <v>10</v>
      </c>
      <c r="Q37" s="197"/>
      <c r="R37" s="197"/>
      <c r="S37" s="199"/>
    </row>
    <row r="38" spans="1:19">
      <c r="A38" s="190" t="s">
        <v>151</v>
      </c>
      <c r="B38" s="191"/>
      <c r="C38" s="191"/>
      <c r="D38" s="192">
        <f t="shared" si="0"/>
        <v>0</v>
      </c>
      <c r="E38" s="193"/>
      <c r="F38" s="193">
        <f t="shared" si="1"/>
        <v>0</v>
      </c>
      <c r="G38" s="191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4"/>
    </row>
    <row r="39" spans="1:19" ht="31.5">
      <c r="A39" s="195" t="s">
        <v>152</v>
      </c>
      <c r="B39" s="196" t="s">
        <v>153</v>
      </c>
      <c r="C39" s="196" t="s">
        <v>95</v>
      </c>
      <c r="D39" s="197">
        <f t="shared" si="0"/>
        <v>80</v>
      </c>
      <c r="E39" s="198">
        <v>86.06</v>
      </c>
      <c r="F39" s="198">
        <f t="shared" si="1"/>
        <v>6884.8</v>
      </c>
      <c r="G39" s="196" t="s">
        <v>96</v>
      </c>
      <c r="H39" s="197"/>
      <c r="I39" s="197"/>
      <c r="J39" s="197">
        <v>20</v>
      </c>
      <c r="K39" s="197"/>
      <c r="L39" s="197"/>
      <c r="M39" s="197">
        <v>20</v>
      </c>
      <c r="N39" s="197"/>
      <c r="O39" s="197"/>
      <c r="P39" s="197">
        <v>20</v>
      </c>
      <c r="Q39" s="197"/>
      <c r="R39" s="197"/>
      <c r="S39" s="199">
        <v>20</v>
      </c>
    </row>
    <row r="40" spans="1:19" ht="31.5">
      <c r="A40" s="195" t="s">
        <v>154</v>
      </c>
      <c r="B40" s="196" t="s">
        <v>155</v>
      </c>
      <c r="C40" s="196" t="s">
        <v>148</v>
      </c>
      <c r="D40" s="197">
        <f t="shared" si="0"/>
        <v>10</v>
      </c>
      <c r="E40" s="198">
        <v>130</v>
      </c>
      <c r="F40" s="198">
        <f t="shared" si="1"/>
        <v>1300</v>
      </c>
      <c r="G40" s="196" t="s">
        <v>96</v>
      </c>
      <c r="H40" s="197"/>
      <c r="I40" s="197"/>
      <c r="J40" s="197">
        <v>5</v>
      </c>
      <c r="K40" s="197"/>
      <c r="L40" s="197"/>
      <c r="M40" s="197"/>
      <c r="N40" s="197"/>
      <c r="O40" s="197"/>
      <c r="P40" s="197">
        <v>5</v>
      </c>
      <c r="Q40" s="197"/>
      <c r="R40" s="197"/>
      <c r="S40" s="199"/>
    </row>
    <row r="41" spans="1:19" ht="31.5">
      <c r="A41" s="195" t="s">
        <v>156</v>
      </c>
      <c r="B41" s="196" t="s">
        <v>157</v>
      </c>
      <c r="C41" s="196" t="s">
        <v>148</v>
      </c>
      <c r="D41" s="197">
        <f t="shared" si="0"/>
        <v>6</v>
      </c>
      <c r="E41" s="198">
        <v>30.576000000000001</v>
      </c>
      <c r="F41" s="198">
        <f t="shared" si="1"/>
        <v>183.45600000000002</v>
      </c>
      <c r="G41" s="196" t="s">
        <v>96</v>
      </c>
      <c r="H41" s="197"/>
      <c r="I41" s="197"/>
      <c r="J41" s="197">
        <v>3</v>
      </c>
      <c r="K41" s="197"/>
      <c r="L41" s="197"/>
      <c r="M41" s="197"/>
      <c r="N41" s="197"/>
      <c r="O41" s="197"/>
      <c r="P41" s="197">
        <v>3</v>
      </c>
      <c r="Q41" s="197"/>
      <c r="R41" s="197"/>
      <c r="S41" s="199"/>
    </row>
    <row r="42" spans="1:19" ht="31.5">
      <c r="A42" s="195" t="s">
        <v>158</v>
      </c>
      <c r="B42" s="196" t="s">
        <v>159</v>
      </c>
      <c r="C42" s="196" t="s">
        <v>100</v>
      </c>
      <c r="D42" s="197">
        <f t="shared" si="0"/>
        <v>80</v>
      </c>
      <c r="E42" s="198">
        <v>41.6</v>
      </c>
      <c r="F42" s="198">
        <f t="shared" si="1"/>
        <v>3328</v>
      </c>
      <c r="G42" s="196" t="s">
        <v>96</v>
      </c>
      <c r="H42" s="197"/>
      <c r="I42" s="197"/>
      <c r="J42" s="197">
        <v>20</v>
      </c>
      <c r="K42" s="197"/>
      <c r="L42" s="197"/>
      <c r="M42" s="197">
        <v>20</v>
      </c>
      <c r="N42" s="197"/>
      <c r="O42" s="197"/>
      <c r="P42" s="197">
        <v>20</v>
      </c>
      <c r="Q42" s="197"/>
      <c r="R42" s="197"/>
      <c r="S42" s="199">
        <v>20</v>
      </c>
    </row>
    <row r="43" spans="1:19" ht="31.5">
      <c r="A43" s="195" t="s">
        <v>160</v>
      </c>
      <c r="B43" s="196" t="s">
        <v>161</v>
      </c>
      <c r="C43" s="196" t="s">
        <v>162</v>
      </c>
      <c r="D43" s="197">
        <f t="shared" si="0"/>
        <v>80</v>
      </c>
      <c r="E43" s="198">
        <v>23.92</v>
      </c>
      <c r="F43" s="198">
        <f t="shared" si="1"/>
        <v>1913.6000000000001</v>
      </c>
      <c r="G43" s="196" t="s">
        <v>96</v>
      </c>
      <c r="H43" s="197"/>
      <c r="I43" s="197"/>
      <c r="J43" s="197">
        <v>20</v>
      </c>
      <c r="K43" s="197"/>
      <c r="L43" s="197"/>
      <c r="M43" s="197">
        <v>20</v>
      </c>
      <c r="N43" s="197"/>
      <c r="O43" s="197"/>
      <c r="P43" s="197">
        <v>20</v>
      </c>
      <c r="Q43" s="197"/>
      <c r="R43" s="197"/>
      <c r="S43" s="199">
        <v>20</v>
      </c>
    </row>
    <row r="44" spans="1:19" ht="31.5">
      <c r="A44" s="195" t="s">
        <v>163</v>
      </c>
      <c r="B44" s="196" t="s">
        <v>164</v>
      </c>
      <c r="C44" s="196" t="s">
        <v>165</v>
      </c>
      <c r="D44" s="197">
        <f t="shared" si="0"/>
        <v>8</v>
      </c>
      <c r="E44" s="198">
        <v>8.0080000000000009</v>
      </c>
      <c r="F44" s="198">
        <f t="shared" si="1"/>
        <v>64.064000000000007</v>
      </c>
      <c r="G44" s="196" t="s">
        <v>96</v>
      </c>
      <c r="H44" s="197"/>
      <c r="I44" s="197"/>
      <c r="J44" s="197">
        <v>2</v>
      </c>
      <c r="K44" s="197"/>
      <c r="L44" s="197"/>
      <c r="M44" s="197">
        <v>2</v>
      </c>
      <c r="N44" s="197"/>
      <c r="O44" s="197"/>
      <c r="P44" s="197">
        <v>2</v>
      </c>
      <c r="Q44" s="197"/>
      <c r="R44" s="197"/>
      <c r="S44" s="199">
        <v>2</v>
      </c>
    </row>
    <row r="45" spans="1:19" ht="31.5">
      <c r="A45" s="195" t="s">
        <v>166</v>
      </c>
      <c r="B45" s="196" t="s">
        <v>167</v>
      </c>
      <c r="C45" s="196" t="s">
        <v>107</v>
      </c>
      <c r="D45" s="197">
        <f t="shared" si="0"/>
        <v>12</v>
      </c>
      <c r="E45" s="198">
        <v>37.429600000000001</v>
      </c>
      <c r="F45" s="198">
        <f t="shared" si="1"/>
        <v>449.15520000000004</v>
      </c>
      <c r="G45" s="196" t="s">
        <v>96</v>
      </c>
      <c r="H45" s="197"/>
      <c r="I45" s="197"/>
      <c r="J45" s="197">
        <v>3</v>
      </c>
      <c r="K45" s="197"/>
      <c r="L45" s="197"/>
      <c r="M45" s="197">
        <v>3</v>
      </c>
      <c r="N45" s="197"/>
      <c r="O45" s="197"/>
      <c r="P45" s="197">
        <v>3</v>
      </c>
      <c r="Q45" s="197"/>
      <c r="R45" s="197"/>
      <c r="S45" s="199">
        <v>3</v>
      </c>
    </row>
    <row r="46" spans="1:19" ht="31.5">
      <c r="A46" s="195" t="s">
        <v>168</v>
      </c>
      <c r="B46" s="196" t="s">
        <v>169</v>
      </c>
      <c r="C46" s="196" t="s">
        <v>95</v>
      </c>
      <c r="D46" s="197">
        <f t="shared" si="0"/>
        <v>80</v>
      </c>
      <c r="E46" s="198">
        <v>122.98</v>
      </c>
      <c r="F46" s="198">
        <f t="shared" si="1"/>
        <v>9838.4</v>
      </c>
      <c r="G46" s="196" t="s">
        <v>96</v>
      </c>
      <c r="H46" s="197"/>
      <c r="I46" s="197"/>
      <c r="J46" s="197">
        <v>20</v>
      </c>
      <c r="K46" s="197"/>
      <c r="L46" s="197"/>
      <c r="M46" s="197">
        <v>20</v>
      </c>
      <c r="N46" s="197"/>
      <c r="O46" s="197"/>
      <c r="P46" s="197">
        <v>20</v>
      </c>
      <c r="Q46" s="197"/>
      <c r="R46" s="197"/>
      <c r="S46" s="199">
        <v>20</v>
      </c>
    </row>
    <row r="47" spans="1:19" ht="31.5">
      <c r="A47" s="195" t="s">
        <v>170</v>
      </c>
      <c r="B47" s="196" t="s">
        <v>171</v>
      </c>
      <c r="C47" s="196" t="s">
        <v>148</v>
      </c>
      <c r="D47" s="197">
        <f t="shared" si="0"/>
        <v>6</v>
      </c>
      <c r="E47" s="198">
        <v>24.8352</v>
      </c>
      <c r="F47" s="198">
        <f t="shared" si="1"/>
        <v>149.0112</v>
      </c>
      <c r="G47" s="196" t="s">
        <v>96</v>
      </c>
      <c r="H47" s="197"/>
      <c r="I47" s="197"/>
      <c r="J47" s="197">
        <v>3</v>
      </c>
      <c r="K47" s="197"/>
      <c r="L47" s="197"/>
      <c r="M47" s="197"/>
      <c r="N47" s="197"/>
      <c r="O47" s="197"/>
      <c r="P47" s="197">
        <v>3</v>
      </c>
      <c r="Q47" s="197"/>
      <c r="R47" s="197"/>
      <c r="S47" s="199"/>
    </row>
    <row r="48" spans="1:19" ht="31.5">
      <c r="A48" s="195" t="s">
        <v>172</v>
      </c>
      <c r="B48" s="196" t="s">
        <v>173</v>
      </c>
      <c r="C48" s="196" t="s">
        <v>95</v>
      </c>
      <c r="D48" s="197">
        <f t="shared" si="0"/>
        <v>12</v>
      </c>
      <c r="E48" s="198">
        <v>269.36</v>
      </c>
      <c r="F48" s="198">
        <f t="shared" si="1"/>
        <v>3232.32</v>
      </c>
      <c r="G48" s="196" t="s">
        <v>96</v>
      </c>
      <c r="H48" s="197"/>
      <c r="I48" s="197"/>
      <c r="J48" s="197">
        <v>3</v>
      </c>
      <c r="K48" s="197"/>
      <c r="L48" s="197"/>
      <c r="M48" s="197">
        <v>3</v>
      </c>
      <c r="N48" s="197"/>
      <c r="O48" s="197"/>
      <c r="P48" s="197">
        <v>3</v>
      </c>
      <c r="Q48" s="197"/>
      <c r="R48" s="197"/>
      <c r="S48" s="199">
        <v>3</v>
      </c>
    </row>
    <row r="49" spans="1:19" ht="31.5">
      <c r="A49" s="195" t="s">
        <v>174</v>
      </c>
      <c r="B49" s="196" t="s">
        <v>175</v>
      </c>
      <c r="C49" s="196" t="s">
        <v>95</v>
      </c>
      <c r="D49" s="197">
        <f t="shared" si="0"/>
        <v>80</v>
      </c>
      <c r="E49" s="198">
        <v>87.36</v>
      </c>
      <c r="F49" s="198">
        <f t="shared" si="1"/>
        <v>6988.8</v>
      </c>
      <c r="G49" s="196" t="s">
        <v>96</v>
      </c>
      <c r="H49" s="197"/>
      <c r="I49" s="197"/>
      <c r="J49" s="197">
        <v>20</v>
      </c>
      <c r="K49" s="197"/>
      <c r="L49" s="197"/>
      <c r="M49" s="197">
        <v>20</v>
      </c>
      <c r="N49" s="197"/>
      <c r="O49" s="197"/>
      <c r="P49" s="197">
        <v>20</v>
      </c>
      <c r="Q49" s="197"/>
      <c r="R49" s="197"/>
      <c r="S49" s="199">
        <v>20</v>
      </c>
    </row>
    <row r="50" spans="1:19" ht="31.5">
      <c r="A50" s="195" t="s">
        <v>176</v>
      </c>
      <c r="B50" s="196" t="s">
        <v>177</v>
      </c>
      <c r="C50" s="196" t="s">
        <v>178</v>
      </c>
      <c r="D50" s="197">
        <f t="shared" si="0"/>
        <v>2</v>
      </c>
      <c r="E50" s="198">
        <v>1911</v>
      </c>
      <c r="F50" s="198">
        <f t="shared" si="1"/>
        <v>3822</v>
      </c>
      <c r="G50" s="196" t="s">
        <v>96</v>
      </c>
      <c r="H50" s="197"/>
      <c r="I50" s="197"/>
      <c r="J50" s="197">
        <v>2</v>
      </c>
      <c r="K50" s="197"/>
      <c r="L50" s="197"/>
      <c r="M50" s="197"/>
      <c r="N50" s="197"/>
      <c r="O50" s="197"/>
      <c r="P50" s="197"/>
      <c r="Q50" s="197"/>
      <c r="R50" s="197"/>
      <c r="S50" s="199"/>
    </row>
    <row r="51" spans="1:19" ht="31.5">
      <c r="A51" s="195" t="s">
        <v>179</v>
      </c>
      <c r="B51" s="196" t="s">
        <v>180</v>
      </c>
      <c r="C51" s="196" t="s">
        <v>148</v>
      </c>
      <c r="D51" s="197">
        <f t="shared" si="0"/>
        <v>2</v>
      </c>
      <c r="E51" s="198">
        <v>145.6</v>
      </c>
      <c r="F51" s="198">
        <f t="shared" si="1"/>
        <v>291.2</v>
      </c>
      <c r="G51" s="196" t="s">
        <v>96</v>
      </c>
      <c r="H51" s="197"/>
      <c r="I51" s="197"/>
      <c r="J51" s="197">
        <v>2</v>
      </c>
      <c r="K51" s="197"/>
      <c r="L51" s="197"/>
      <c r="M51" s="197"/>
      <c r="N51" s="197"/>
      <c r="O51" s="197"/>
      <c r="P51" s="197"/>
      <c r="Q51" s="197"/>
      <c r="R51" s="197"/>
      <c r="S51" s="199"/>
    </row>
    <row r="52" spans="1:19" ht="31.5">
      <c r="A52" s="195" t="s">
        <v>181</v>
      </c>
      <c r="B52" s="196" t="s">
        <v>182</v>
      </c>
      <c r="C52" s="196" t="s">
        <v>148</v>
      </c>
      <c r="D52" s="197">
        <f t="shared" si="0"/>
        <v>4</v>
      </c>
      <c r="E52" s="198">
        <v>110.24000000000001</v>
      </c>
      <c r="F52" s="198">
        <f t="shared" si="1"/>
        <v>440.96000000000004</v>
      </c>
      <c r="G52" s="196" t="s">
        <v>96</v>
      </c>
      <c r="H52" s="197"/>
      <c r="I52" s="197"/>
      <c r="J52" s="197">
        <v>4</v>
      </c>
      <c r="K52" s="197"/>
      <c r="L52" s="197"/>
      <c r="M52" s="197"/>
      <c r="N52" s="197"/>
      <c r="O52" s="197"/>
      <c r="P52" s="197"/>
      <c r="Q52" s="197"/>
      <c r="R52" s="197"/>
      <c r="S52" s="199"/>
    </row>
    <row r="53" spans="1:19" ht="31.5">
      <c r="A53" s="195" t="s">
        <v>183</v>
      </c>
      <c r="B53" s="196" t="s">
        <v>184</v>
      </c>
      <c r="C53" s="196" t="s">
        <v>185</v>
      </c>
      <c r="D53" s="197">
        <f t="shared" si="0"/>
        <v>8</v>
      </c>
      <c r="E53" s="198">
        <v>49.691200000000002</v>
      </c>
      <c r="F53" s="198">
        <f t="shared" si="1"/>
        <v>397.52960000000002</v>
      </c>
      <c r="G53" s="196" t="s">
        <v>96</v>
      </c>
      <c r="H53" s="197"/>
      <c r="I53" s="197"/>
      <c r="J53" s="197">
        <v>2</v>
      </c>
      <c r="K53" s="197"/>
      <c r="L53" s="197"/>
      <c r="M53" s="197">
        <v>2</v>
      </c>
      <c r="N53" s="197"/>
      <c r="O53" s="197"/>
      <c r="P53" s="197">
        <v>2</v>
      </c>
      <c r="Q53" s="197"/>
      <c r="R53" s="197"/>
      <c r="S53" s="199">
        <v>2</v>
      </c>
    </row>
    <row r="54" spans="1:19" ht="31.5">
      <c r="A54" s="195" t="s">
        <v>186</v>
      </c>
      <c r="B54" s="196" t="s">
        <v>187</v>
      </c>
      <c r="C54" s="196" t="s">
        <v>107</v>
      </c>
      <c r="D54" s="197">
        <f t="shared" si="0"/>
        <v>4</v>
      </c>
      <c r="E54" s="198">
        <v>102.96000000000001</v>
      </c>
      <c r="F54" s="198">
        <f t="shared" si="1"/>
        <v>411.84000000000003</v>
      </c>
      <c r="G54" s="196" t="s">
        <v>96</v>
      </c>
      <c r="H54" s="197"/>
      <c r="I54" s="197"/>
      <c r="J54" s="197">
        <v>1</v>
      </c>
      <c r="K54" s="197"/>
      <c r="L54" s="197"/>
      <c r="M54" s="197">
        <v>1</v>
      </c>
      <c r="N54" s="197"/>
      <c r="O54" s="197"/>
      <c r="P54" s="197">
        <v>1</v>
      </c>
      <c r="Q54" s="197"/>
      <c r="R54" s="197"/>
      <c r="S54" s="199">
        <v>1</v>
      </c>
    </row>
    <row r="55" spans="1:19" ht="31.5">
      <c r="A55" s="195" t="s">
        <v>188</v>
      </c>
      <c r="B55" s="196" t="s">
        <v>189</v>
      </c>
      <c r="C55" s="196" t="s">
        <v>134</v>
      </c>
      <c r="D55" s="197">
        <f t="shared" si="0"/>
        <v>40</v>
      </c>
      <c r="E55" s="198">
        <v>139.88</v>
      </c>
      <c r="F55" s="198">
        <f t="shared" si="1"/>
        <v>5595.2</v>
      </c>
      <c r="G55" s="196" t="s">
        <v>96</v>
      </c>
      <c r="H55" s="197"/>
      <c r="I55" s="197"/>
      <c r="J55" s="197">
        <v>10</v>
      </c>
      <c r="K55" s="197"/>
      <c r="L55" s="197"/>
      <c r="M55" s="197">
        <v>10</v>
      </c>
      <c r="N55" s="197"/>
      <c r="O55" s="197"/>
      <c r="P55" s="197">
        <v>10</v>
      </c>
      <c r="Q55" s="197"/>
      <c r="R55" s="197"/>
      <c r="S55" s="199">
        <v>10</v>
      </c>
    </row>
    <row r="56" spans="1:19" ht="31.5">
      <c r="A56" s="195" t="s">
        <v>190</v>
      </c>
      <c r="B56" s="196" t="s">
        <v>191</v>
      </c>
      <c r="C56" s="196" t="s">
        <v>148</v>
      </c>
      <c r="D56" s="197">
        <f t="shared" si="0"/>
        <v>0</v>
      </c>
      <c r="E56" s="198">
        <v>23.587199999999999</v>
      </c>
      <c r="F56" s="198">
        <f t="shared" si="1"/>
        <v>0</v>
      </c>
      <c r="G56" s="196" t="s">
        <v>96</v>
      </c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9"/>
    </row>
    <row r="57" spans="1:19">
      <c r="A57" s="190" t="s">
        <v>192</v>
      </c>
      <c r="B57" s="191"/>
      <c r="C57" s="191"/>
      <c r="D57" s="192">
        <f t="shared" si="0"/>
        <v>0</v>
      </c>
      <c r="E57" s="193"/>
      <c r="F57" s="193">
        <f t="shared" si="1"/>
        <v>0</v>
      </c>
      <c r="G57" s="191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4"/>
    </row>
    <row r="58" spans="1:19" ht="31.5">
      <c r="A58" s="195" t="s">
        <v>193</v>
      </c>
      <c r="B58" s="196" t="s">
        <v>194</v>
      </c>
      <c r="C58" s="196" t="s">
        <v>148</v>
      </c>
      <c r="D58" s="197">
        <f t="shared" si="0"/>
        <v>80</v>
      </c>
      <c r="E58" s="198">
        <v>276.64</v>
      </c>
      <c r="F58" s="198">
        <f t="shared" si="1"/>
        <v>22131.199999999997</v>
      </c>
      <c r="G58" s="196" t="s">
        <v>96</v>
      </c>
      <c r="H58" s="197"/>
      <c r="I58" s="197"/>
      <c r="J58" s="197">
        <v>20</v>
      </c>
      <c r="K58" s="197"/>
      <c r="L58" s="197"/>
      <c r="M58" s="197">
        <v>20</v>
      </c>
      <c r="N58" s="197"/>
      <c r="O58" s="197"/>
      <c r="P58" s="197">
        <v>20</v>
      </c>
      <c r="Q58" s="197"/>
      <c r="R58" s="197"/>
      <c r="S58" s="199">
        <v>20</v>
      </c>
    </row>
    <row r="59" spans="1:19" ht="31.5">
      <c r="A59" s="195" t="s">
        <v>195</v>
      </c>
      <c r="B59" s="196" t="s">
        <v>196</v>
      </c>
      <c r="C59" s="196" t="s">
        <v>178</v>
      </c>
      <c r="D59" s="197">
        <f t="shared" si="0"/>
        <v>10</v>
      </c>
      <c r="E59" s="198">
        <v>134.99200000000002</v>
      </c>
      <c r="F59" s="198">
        <f t="shared" si="1"/>
        <v>1349.92</v>
      </c>
      <c r="G59" s="196" t="s">
        <v>96</v>
      </c>
      <c r="H59" s="197"/>
      <c r="I59" s="197"/>
      <c r="J59" s="197">
        <v>5</v>
      </c>
      <c r="K59" s="197"/>
      <c r="L59" s="197"/>
      <c r="M59" s="197"/>
      <c r="N59" s="197"/>
      <c r="O59" s="197"/>
      <c r="P59" s="197">
        <v>5</v>
      </c>
      <c r="Q59" s="197"/>
      <c r="R59" s="197"/>
      <c r="S59" s="199"/>
    </row>
    <row r="60" spans="1:19">
      <c r="A60" s="190" t="s">
        <v>197</v>
      </c>
      <c r="B60" s="191"/>
      <c r="C60" s="191"/>
      <c r="D60" s="192">
        <f t="shared" si="0"/>
        <v>0</v>
      </c>
      <c r="E60" s="193"/>
      <c r="F60" s="193">
        <f t="shared" si="1"/>
        <v>0</v>
      </c>
      <c r="G60" s="191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4"/>
    </row>
    <row r="61" spans="1:19" ht="31.5" hidden="1">
      <c r="A61" s="195" t="s">
        <v>198</v>
      </c>
      <c r="B61" s="196" t="s">
        <v>199</v>
      </c>
      <c r="C61" s="196" t="s">
        <v>131</v>
      </c>
      <c r="D61" s="197">
        <f t="shared" si="0"/>
        <v>0</v>
      </c>
      <c r="E61" s="198">
        <v>25.677600000000002</v>
      </c>
      <c r="F61" s="198">
        <f t="shared" si="1"/>
        <v>0</v>
      </c>
      <c r="G61" s="196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9"/>
    </row>
    <row r="62" spans="1:19" ht="31.5">
      <c r="A62" s="195" t="s">
        <v>200</v>
      </c>
      <c r="B62" s="196" t="s">
        <v>201</v>
      </c>
      <c r="C62" s="196" t="s">
        <v>131</v>
      </c>
      <c r="D62" s="197">
        <f t="shared" si="0"/>
        <v>40</v>
      </c>
      <c r="E62" s="198">
        <v>7.5712000000000002</v>
      </c>
      <c r="F62" s="198">
        <f t="shared" si="1"/>
        <v>302.84800000000001</v>
      </c>
      <c r="G62" s="196" t="s">
        <v>96</v>
      </c>
      <c r="H62" s="197"/>
      <c r="I62" s="197"/>
      <c r="J62" s="197">
        <v>10</v>
      </c>
      <c r="K62" s="197"/>
      <c r="L62" s="197"/>
      <c r="M62" s="197">
        <v>10</v>
      </c>
      <c r="N62" s="197"/>
      <c r="O62" s="197"/>
      <c r="P62" s="197">
        <v>10</v>
      </c>
      <c r="Q62" s="197"/>
      <c r="R62" s="197"/>
      <c r="S62" s="199">
        <v>10</v>
      </c>
    </row>
    <row r="63" spans="1:19" ht="31.5">
      <c r="A63" s="195" t="s">
        <v>202</v>
      </c>
      <c r="B63" s="196" t="s">
        <v>203</v>
      </c>
      <c r="C63" s="196" t="s">
        <v>131</v>
      </c>
      <c r="D63" s="197">
        <f t="shared" si="0"/>
        <v>40</v>
      </c>
      <c r="E63" s="198">
        <v>13.395200000000001</v>
      </c>
      <c r="F63" s="198">
        <f t="shared" si="1"/>
        <v>535.80799999999999</v>
      </c>
      <c r="G63" s="196" t="s">
        <v>96</v>
      </c>
      <c r="H63" s="197"/>
      <c r="I63" s="197"/>
      <c r="J63" s="197">
        <v>10</v>
      </c>
      <c r="K63" s="197"/>
      <c r="L63" s="197"/>
      <c r="M63" s="197">
        <v>10</v>
      </c>
      <c r="N63" s="197"/>
      <c r="O63" s="197"/>
      <c r="P63" s="197">
        <v>10</v>
      </c>
      <c r="Q63" s="197"/>
      <c r="R63" s="197"/>
      <c r="S63" s="199">
        <v>10</v>
      </c>
    </row>
    <row r="64" spans="1:19" ht="31.5">
      <c r="A64" s="195" t="s">
        <v>204</v>
      </c>
      <c r="B64" s="196" t="s">
        <v>205</v>
      </c>
      <c r="C64" s="196" t="s">
        <v>131</v>
      </c>
      <c r="D64" s="197">
        <f t="shared" si="0"/>
        <v>40</v>
      </c>
      <c r="E64" s="198">
        <v>20.550400000000003</v>
      </c>
      <c r="F64" s="198">
        <f t="shared" si="1"/>
        <v>822.01600000000008</v>
      </c>
      <c r="G64" s="196" t="s">
        <v>96</v>
      </c>
      <c r="H64" s="197"/>
      <c r="I64" s="197"/>
      <c r="J64" s="197">
        <v>10</v>
      </c>
      <c r="K64" s="197"/>
      <c r="L64" s="197"/>
      <c r="M64" s="197">
        <v>10</v>
      </c>
      <c r="N64" s="197"/>
      <c r="O64" s="197"/>
      <c r="P64" s="197">
        <v>10</v>
      </c>
      <c r="Q64" s="197"/>
      <c r="R64" s="197"/>
      <c r="S64" s="199">
        <v>10</v>
      </c>
    </row>
    <row r="65" spans="1:19" ht="31.5">
      <c r="A65" s="195" t="s">
        <v>206</v>
      </c>
      <c r="B65" s="196" t="s">
        <v>207</v>
      </c>
      <c r="C65" s="196" t="s">
        <v>131</v>
      </c>
      <c r="D65" s="197">
        <f t="shared" si="0"/>
        <v>40</v>
      </c>
      <c r="E65" s="198">
        <v>39.520000000000003</v>
      </c>
      <c r="F65" s="198">
        <f t="shared" si="1"/>
        <v>1580.8000000000002</v>
      </c>
      <c r="G65" s="196" t="s">
        <v>96</v>
      </c>
      <c r="H65" s="197"/>
      <c r="I65" s="197"/>
      <c r="J65" s="197">
        <v>10</v>
      </c>
      <c r="K65" s="197"/>
      <c r="L65" s="197"/>
      <c r="M65" s="197">
        <v>10</v>
      </c>
      <c r="N65" s="197"/>
      <c r="O65" s="197"/>
      <c r="P65" s="197">
        <v>10</v>
      </c>
      <c r="Q65" s="197"/>
      <c r="R65" s="197"/>
      <c r="S65" s="199">
        <v>10</v>
      </c>
    </row>
    <row r="66" spans="1:19" ht="31.5">
      <c r="A66" s="195" t="s">
        <v>208</v>
      </c>
      <c r="B66" s="196" t="s">
        <v>209</v>
      </c>
      <c r="C66" s="196" t="s">
        <v>148</v>
      </c>
      <c r="D66" s="197">
        <f t="shared" si="0"/>
        <v>160</v>
      </c>
      <c r="E66" s="198">
        <v>17.555199999999999</v>
      </c>
      <c r="F66" s="198">
        <f t="shared" si="1"/>
        <v>2808.8319999999999</v>
      </c>
      <c r="G66" s="196" t="s">
        <v>96</v>
      </c>
      <c r="H66" s="197"/>
      <c r="I66" s="197"/>
      <c r="J66" s="197">
        <v>40</v>
      </c>
      <c r="K66" s="197"/>
      <c r="L66" s="197"/>
      <c r="M66" s="197">
        <v>40</v>
      </c>
      <c r="N66" s="197"/>
      <c r="O66" s="197"/>
      <c r="P66" s="197">
        <v>40</v>
      </c>
      <c r="Q66" s="197"/>
      <c r="R66" s="197"/>
      <c r="S66" s="199">
        <v>40</v>
      </c>
    </row>
    <row r="67" spans="1:19" ht="31.5">
      <c r="A67" s="195" t="s">
        <v>210</v>
      </c>
      <c r="B67" s="196" t="s">
        <v>211</v>
      </c>
      <c r="C67" s="196" t="s">
        <v>148</v>
      </c>
      <c r="D67" s="197">
        <f t="shared" si="0"/>
        <v>120</v>
      </c>
      <c r="E67" s="198">
        <v>69.783999999999992</v>
      </c>
      <c r="F67" s="198">
        <f t="shared" si="1"/>
        <v>8374.0799999999981</v>
      </c>
      <c r="G67" s="196" t="s">
        <v>96</v>
      </c>
      <c r="H67" s="197"/>
      <c r="I67" s="197"/>
      <c r="J67" s="197">
        <v>60</v>
      </c>
      <c r="K67" s="197"/>
      <c r="L67" s="197"/>
      <c r="M67" s="197"/>
      <c r="N67" s="197"/>
      <c r="O67" s="197"/>
      <c r="P67" s="197">
        <v>60</v>
      </c>
      <c r="Q67" s="197"/>
      <c r="R67" s="197"/>
      <c r="S67" s="199"/>
    </row>
    <row r="68" spans="1:19" ht="31.5">
      <c r="A68" s="195" t="s">
        <v>212</v>
      </c>
      <c r="B68" s="196" t="s">
        <v>213</v>
      </c>
      <c r="C68" s="196" t="s">
        <v>148</v>
      </c>
      <c r="D68" s="197">
        <f t="shared" si="0"/>
        <v>120</v>
      </c>
      <c r="E68" s="198">
        <v>68.64</v>
      </c>
      <c r="F68" s="198">
        <f t="shared" si="1"/>
        <v>8236.7999999999993</v>
      </c>
      <c r="G68" s="196" t="s">
        <v>96</v>
      </c>
      <c r="H68" s="197"/>
      <c r="I68" s="197"/>
      <c r="J68" s="197">
        <v>60</v>
      </c>
      <c r="K68" s="197"/>
      <c r="L68" s="197"/>
      <c r="M68" s="197"/>
      <c r="N68" s="197"/>
      <c r="O68" s="197"/>
      <c r="P68" s="197">
        <v>60</v>
      </c>
      <c r="Q68" s="197"/>
      <c r="R68" s="197"/>
      <c r="S68" s="199"/>
    </row>
    <row r="69" spans="1:19" ht="31.5" hidden="1">
      <c r="A69" s="195" t="s">
        <v>214</v>
      </c>
      <c r="B69" s="196" t="s">
        <v>215</v>
      </c>
      <c r="C69" s="196" t="s">
        <v>131</v>
      </c>
      <c r="D69" s="197">
        <f t="shared" si="0"/>
        <v>0</v>
      </c>
      <c r="E69" s="198">
        <v>408.13760000000002</v>
      </c>
      <c r="F69" s="198">
        <f t="shared" si="1"/>
        <v>0</v>
      </c>
      <c r="G69" s="196" t="s">
        <v>96</v>
      </c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9"/>
    </row>
    <row r="70" spans="1:19" ht="31.5" hidden="1">
      <c r="A70" s="195" t="s">
        <v>216</v>
      </c>
      <c r="B70" s="196" t="s">
        <v>217</v>
      </c>
      <c r="C70" s="196" t="s">
        <v>131</v>
      </c>
      <c r="D70" s="197">
        <f t="shared" si="0"/>
        <v>0</v>
      </c>
      <c r="E70" s="198">
        <v>518.07600000000002</v>
      </c>
      <c r="F70" s="198">
        <f t="shared" si="1"/>
        <v>0</v>
      </c>
      <c r="G70" s="196" t="s">
        <v>96</v>
      </c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9"/>
    </row>
    <row r="71" spans="1:19" ht="31.5">
      <c r="A71" s="195" t="s">
        <v>218</v>
      </c>
      <c r="B71" s="196" t="s">
        <v>219</v>
      </c>
      <c r="C71" s="196" t="s">
        <v>131</v>
      </c>
      <c r="D71" s="197">
        <f t="shared" si="0"/>
        <v>4</v>
      </c>
      <c r="E71" s="198">
        <v>738.4</v>
      </c>
      <c r="F71" s="198">
        <f t="shared" si="1"/>
        <v>2953.6</v>
      </c>
      <c r="G71" s="196" t="s">
        <v>96</v>
      </c>
      <c r="H71" s="197"/>
      <c r="I71" s="197"/>
      <c r="J71" s="197">
        <v>2</v>
      </c>
      <c r="K71" s="197"/>
      <c r="L71" s="197"/>
      <c r="M71" s="197"/>
      <c r="N71" s="197"/>
      <c r="O71" s="197"/>
      <c r="P71" s="197">
        <v>2</v>
      </c>
      <c r="Q71" s="197"/>
      <c r="R71" s="197"/>
      <c r="S71" s="199"/>
    </row>
    <row r="72" spans="1:19" ht="31.5" hidden="1">
      <c r="A72" s="195" t="s">
        <v>220</v>
      </c>
      <c r="B72" s="196" t="s">
        <v>221</v>
      </c>
      <c r="C72" s="196" t="s">
        <v>148</v>
      </c>
      <c r="D72" s="197">
        <f t="shared" si="0"/>
        <v>0</v>
      </c>
      <c r="E72" s="198">
        <v>30.492800000000003</v>
      </c>
      <c r="F72" s="198">
        <f t="shared" si="1"/>
        <v>0</v>
      </c>
      <c r="G72" s="196" t="s">
        <v>96</v>
      </c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9"/>
    </row>
    <row r="73" spans="1:19" ht="31.5" hidden="1">
      <c r="A73" s="195" t="s">
        <v>222</v>
      </c>
      <c r="B73" s="196" t="s">
        <v>223</v>
      </c>
      <c r="C73" s="196" t="s">
        <v>131</v>
      </c>
      <c r="D73" s="197">
        <f t="shared" si="0"/>
        <v>0</v>
      </c>
      <c r="E73" s="198">
        <v>328.64</v>
      </c>
      <c r="F73" s="198">
        <f t="shared" si="1"/>
        <v>0</v>
      </c>
      <c r="G73" s="196" t="s">
        <v>96</v>
      </c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9"/>
    </row>
    <row r="74" spans="1:19" ht="31.5" hidden="1">
      <c r="A74" s="195" t="s">
        <v>224</v>
      </c>
      <c r="B74" s="196" t="s">
        <v>225</v>
      </c>
      <c r="C74" s="196" t="s">
        <v>131</v>
      </c>
      <c r="D74" s="197">
        <f t="shared" si="0"/>
        <v>0</v>
      </c>
      <c r="E74" s="198">
        <v>410.8</v>
      </c>
      <c r="F74" s="198">
        <f t="shared" si="1"/>
        <v>0</v>
      </c>
      <c r="G74" s="196" t="s">
        <v>96</v>
      </c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9"/>
    </row>
    <row r="75" spans="1:19" ht="31.5" hidden="1">
      <c r="A75" s="195" t="s">
        <v>226</v>
      </c>
      <c r="B75" s="196" t="s">
        <v>227</v>
      </c>
      <c r="C75" s="196" t="s">
        <v>148</v>
      </c>
      <c r="D75" s="197">
        <f t="shared" si="0"/>
        <v>0</v>
      </c>
      <c r="E75" s="198">
        <v>11.107200000000001</v>
      </c>
      <c r="F75" s="198">
        <f t="shared" si="1"/>
        <v>0</v>
      </c>
      <c r="G75" s="196" t="s">
        <v>96</v>
      </c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9"/>
    </row>
    <row r="76" spans="1:19" ht="31.5">
      <c r="A76" s="195" t="s">
        <v>228</v>
      </c>
      <c r="B76" s="196" t="s">
        <v>229</v>
      </c>
      <c r="C76" s="196" t="s">
        <v>131</v>
      </c>
      <c r="D76" s="197">
        <f t="shared" si="0"/>
        <v>80</v>
      </c>
      <c r="E76" s="198">
        <v>78.915199999999999</v>
      </c>
      <c r="F76" s="198">
        <f t="shared" si="1"/>
        <v>6313.2160000000003</v>
      </c>
      <c r="G76" s="196" t="s">
        <v>96</v>
      </c>
      <c r="H76" s="197"/>
      <c r="I76" s="197"/>
      <c r="J76" s="197">
        <v>20</v>
      </c>
      <c r="K76" s="197"/>
      <c r="L76" s="197"/>
      <c r="M76" s="197">
        <v>20</v>
      </c>
      <c r="N76" s="197"/>
      <c r="O76" s="197"/>
      <c r="P76" s="197">
        <v>20</v>
      </c>
      <c r="Q76" s="197"/>
      <c r="R76" s="197"/>
      <c r="S76" s="199">
        <v>20</v>
      </c>
    </row>
    <row r="77" spans="1:19" ht="31.5" hidden="1">
      <c r="A77" s="195" t="s">
        <v>230</v>
      </c>
      <c r="B77" s="196" t="s">
        <v>231</v>
      </c>
      <c r="C77" s="196" t="s">
        <v>148</v>
      </c>
      <c r="D77" s="197">
        <f t="shared" ref="D77:D117" si="2">SUM(H77:S77)</f>
        <v>0</v>
      </c>
      <c r="E77" s="198">
        <v>70.60560000000001</v>
      </c>
      <c r="F77" s="198">
        <f t="shared" ref="F77:F117" si="3">D77*E77</f>
        <v>0</v>
      </c>
      <c r="G77" s="196" t="s">
        <v>96</v>
      </c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9"/>
    </row>
    <row r="78" spans="1:19" ht="31.5" hidden="1">
      <c r="A78" s="195" t="s">
        <v>232</v>
      </c>
      <c r="B78" s="196" t="s">
        <v>233</v>
      </c>
      <c r="C78" s="196" t="s">
        <v>234</v>
      </c>
      <c r="D78" s="197">
        <f t="shared" si="2"/>
        <v>0</v>
      </c>
      <c r="E78" s="198">
        <v>12.48</v>
      </c>
      <c r="F78" s="198">
        <f t="shared" si="3"/>
        <v>0</v>
      </c>
      <c r="G78" s="196" t="s">
        <v>96</v>
      </c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9"/>
    </row>
    <row r="79" spans="1:19" ht="31.5" hidden="1">
      <c r="A79" s="195" t="s">
        <v>235</v>
      </c>
      <c r="B79" s="196" t="s">
        <v>236</v>
      </c>
      <c r="C79" s="196" t="s">
        <v>234</v>
      </c>
      <c r="D79" s="197">
        <f t="shared" si="2"/>
        <v>0</v>
      </c>
      <c r="E79" s="198">
        <v>16.64</v>
      </c>
      <c r="F79" s="198">
        <f t="shared" si="3"/>
        <v>0</v>
      </c>
      <c r="G79" s="196" t="s">
        <v>96</v>
      </c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9"/>
    </row>
    <row r="80" spans="1:19" ht="31.5" hidden="1">
      <c r="A80" s="195" t="s">
        <v>237</v>
      </c>
      <c r="B80" s="196" t="s">
        <v>238</v>
      </c>
      <c r="C80" s="196" t="s">
        <v>185</v>
      </c>
      <c r="D80" s="197">
        <f t="shared" si="2"/>
        <v>0</v>
      </c>
      <c r="E80" s="198">
        <v>253.29200000000003</v>
      </c>
      <c r="F80" s="198">
        <f t="shared" si="3"/>
        <v>0</v>
      </c>
      <c r="G80" s="196" t="s">
        <v>96</v>
      </c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9"/>
    </row>
    <row r="81" spans="1:19" ht="31.5" hidden="1">
      <c r="A81" s="195" t="s">
        <v>239</v>
      </c>
      <c r="B81" s="196" t="s">
        <v>240</v>
      </c>
      <c r="C81" s="196" t="s">
        <v>185</v>
      </c>
      <c r="D81" s="197">
        <f t="shared" si="2"/>
        <v>0</v>
      </c>
      <c r="E81" s="198">
        <v>291.2</v>
      </c>
      <c r="F81" s="198">
        <f t="shared" si="3"/>
        <v>0</v>
      </c>
      <c r="G81" s="196" t="s">
        <v>96</v>
      </c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9"/>
    </row>
    <row r="82" spans="1:19" ht="31.5" hidden="1">
      <c r="A82" s="195" t="s">
        <v>241</v>
      </c>
      <c r="B82" s="196" t="s">
        <v>242</v>
      </c>
      <c r="C82" s="196" t="s">
        <v>107</v>
      </c>
      <c r="D82" s="197">
        <f t="shared" si="2"/>
        <v>0</v>
      </c>
      <c r="E82" s="198">
        <v>171.08</v>
      </c>
      <c r="F82" s="198">
        <f t="shared" si="3"/>
        <v>0</v>
      </c>
      <c r="G82" s="196" t="s">
        <v>96</v>
      </c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9"/>
    </row>
    <row r="83" spans="1:19" ht="31.5" hidden="1">
      <c r="A83" s="195" t="s">
        <v>243</v>
      </c>
      <c r="B83" s="196" t="s">
        <v>244</v>
      </c>
      <c r="C83" s="196" t="s">
        <v>107</v>
      </c>
      <c r="D83" s="197">
        <f t="shared" si="2"/>
        <v>0</v>
      </c>
      <c r="E83" s="198">
        <v>213.72</v>
      </c>
      <c r="F83" s="198">
        <f t="shared" si="3"/>
        <v>0</v>
      </c>
      <c r="G83" s="196" t="s">
        <v>96</v>
      </c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9"/>
    </row>
    <row r="84" spans="1:19" ht="31.5" hidden="1">
      <c r="A84" s="195" t="s">
        <v>245</v>
      </c>
      <c r="B84" s="196" t="s">
        <v>246</v>
      </c>
      <c r="C84" s="196" t="s">
        <v>131</v>
      </c>
      <c r="D84" s="197">
        <f t="shared" si="2"/>
        <v>0</v>
      </c>
      <c r="E84" s="198">
        <v>746.72</v>
      </c>
      <c r="F84" s="198">
        <f t="shared" si="3"/>
        <v>0</v>
      </c>
      <c r="G84" s="196" t="s">
        <v>96</v>
      </c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9"/>
    </row>
    <row r="85" spans="1:19" ht="31.5" hidden="1">
      <c r="A85" s="195" t="s">
        <v>247</v>
      </c>
      <c r="B85" s="196" t="s">
        <v>248</v>
      </c>
      <c r="C85" s="196" t="s">
        <v>107</v>
      </c>
      <c r="D85" s="197">
        <f t="shared" si="2"/>
        <v>0</v>
      </c>
      <c r="E85" s="198">
        <v>217.36</v>
      </c>
      <c r="F85" s="198">
        <f t="shared" si="3"/>
        <v>0</v>
      </c>
      <c r="G85" s="196" t="s">
        <v>96</v>
      </c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9"/>
    </row>
    <row r="86" spans="1:19" ht="31.5">
      <c r="A86" s="195" t="s">
        <v>249</v>
      </c>
      <c r="B86" s="196" t="s">
        <v>250</v>
      </c>
      <c r="C86" s="196" t="s">
        <v>107</v>
      </c>
      <c r="D86" s="197">
        <f t="shared" si="2"/>
        <v>12</v>
      </c>
      <c r="E86" s="198">
        <v>279.6352</v>
      </c>
      <c r="F86" s="198">
        <f t="shared" si="3"/>
        <v>3355.6224000000002</v>
      </c>
      <c r="G86" s="196" t="s">
        <v>96</v>
      </c>
      <c r="H86" s="197"/>
      <c r="I86" s="197"/>
      <c r="J86" s="197">
        <v>4</v>
      </c>
      <c r="K86" s="197"/>
      <c r="L86" s="197"/>
      <c r="M86" s="197">
        <v>2</v>
      </c>
      <c r="N86" s="197"/>
      <c r="O86" s="197"/>
      <c r="P86" s="197">
        <v>2</v>
      </c>
      <c r="Q86" s="197"/>
      <c r="R86" s="197"/>
      <c r="S86" s="199">
        <v>4</v>
      </c>
    </row>
    <row r="87" spans="1:19" ht="31.5" hidden="1">
      <c r="A87" s="195" t="s">
        <v>251</v>
      </c>
      <c r="B87" s="196" t="s">
        <v>252</v>
      </c>
      <c r="C87" s="196" t="s">
        <v>131</v>
      </c>
      <c r="D87" s="197">
        <f t="shared" si="2"/>
        <v>0</v>
      </c>
      <c r="E87" s="198">
        <v>51.875200000000007</v>
      </c>
      <c r="F87" s="198">
        <f t="shared" si="3"/>
        <v>0</v>
      </c>
      <c r="G87" s="196" t="s">
        <v>96</v>
      </c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9"/>
    </row>
    <row r="88" spans="1:19" ht="31.5" hidden="1">
      <c r="A88" s="195" t="s">
        <v>253</v>
      </c>
      <c r="B88" s="196" t="s">
        <v>254</v>
      </c>
      <c r="C88" s="196" t="s">
        <v>148</v>
      </c>
      <c r="D88" s="197">
        <f t="shared" si="2"/>
        <v>0</v>
      </c>
      <c r="E88" s="198">
        <v>41.6</v>
      </c>
      <c r="F88" s="198">
        <f t="shared" si="3"/>
        <v>0</v>
      </c>
      <c r="G88" s="196" t="s">
        <v>96</v>
      </c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9"/>
    </row>
    <row r="89" spans="1:19" ht="31.5">
      <c r="A89" s="195" t="s">
        <v>255</v>
      </c>
      <c r="B89" s="196" t="s">
        <v>256</v>
      </c>
      <c r="C89" s="196" t="s">
        <v>234</v>
      </c>
      <c r="D89" s="197">
        <f t="shared" si="2"/>
        <v>2</v>
      </c>
      <c r="E89" s="198">
        <v>37.231999999999999</v>
      </c>
      <c r="F89" s="198">
        <f t="shared" si="3"/>
        <v>74.463999999999999</v>
      </c>
      <c r="G89" s="196" t="s">
        <v>96</v>
      </c>
      <c r="H89" s="197"/>
      <c r="I89" s="197"/>
      <c r="J89" s="197">
        <v>2</v>
      </c>
      <c r="K89" s="197"/>
      <c r="L89" s="197"/>
      <c r="M89" s="197"/>
      <c r="N89" s="197"/>
      <c r="O89" s="197"/>
      <c r="P89" s="197"/>
      <c r="Q89" s="197"/>
      <c r="R89" s="197"/>
      <c r="S89" s="199"/>
    </row>
    <row r="90" spans="1:19" ht="31.5">
      <c r="A90" s="195" t="s">
        <v>257</v>
      </c>
      <c r="B90" s="196" t="s">
        <v>258</v>
      </c>
      <c r="C90" s="196" t="s">
        <v>148</v>
      </c>
      <c r="D90" s="197">
        <f t="shared" si="2"/>
        <v>10</v>
      </c>
      <c r="E90" s="198">
        <v>10.3064</v>
      </c>
      <c r="F90" s="198">
        <f t="shared" si="3"/>
        <v>103.06399999999999</v>
      </c>
      <c r="G90" s="196" t="s">
        <v>96</v>
      </c>
      <c r="H90" s="197"/>
      <c r="I90" s="197"/>
      <c r="J90" s="197">
        <v>5</v>
      </c>
      <c r="K90" s="197"/>
      <c r="L90" s="197"/>
      <c r="M90" s="197"/>
      <c r="N90" s="197"/>
      <c r="O90" s="197"/>
      <c r="P90" s="197">
        <v>5</v>
      </c>
      <c r="Q90" s="197"/>
      <c r="R90" s="197"/>
      <c r="S90" s="199"/>
    </row>
    <row r="91" spans="1:19" ht="31.5">
      <c r="A91" s="195" t="s">
        <v>259</v>
      </c>
      <c r="B91" s="196" t="s">
        <v>260</v>
      </c>
      <c r="C91" s="196" t="s">
        <v>148</v>
      </c>
      <c r="D91" s="197">
        <f t="shared" si="2"/>
        <v>10</v>
      </c>
      <c r="E91" s="198">
        <v>10.3064</v>
      </c>
      <c r="F91" s="198">
        <f t="shared" si="3"/>
        <v>103.06399999999999</v>
      </c>
      <c r="G91" s="196" t="s">
        <v>96</v>
      </c>
      <c r="H91" s="197"/>
      <c r="I91" s="197"/>
      <c r="J91" s="197">
        <v>5</v>
      </c>
      <c r="K91" s="197"/>
      <c r="L91" s="197"/>
      <c r="M91" s="197"/>
      <c r="N91" s="197"/>
      <c r="O91" s="197"/>
      <c r="P91" s="197">
        <v>5</v>
      </c>
      <c r="Q91" s="197"/>
      <c r="R91" s="197"/>
      <c r="S91" s="199"/>
    </row>
    <row r="92" spans="1:19" ht="31.5">
      <c r="A92" s="195" t="s">
        <v>261</v>
      </c>
      <c r="B92" s="196" t="s">
        <v>262</v>
      </c>
      <c r="C92" s="196" t="s">
        <v>148</v>
      </c>
      <c r="D92" s="197">
        <f t="shared" si="2"/>
        <v>4</v>
      </c>
      <c r="E92" s="198">
        <v>10.3064</v>
      </c>
      <c r="F92" s="198">
        <f t="shared" si="3"/>
        <v>41.2256</v>
      </c>
      <c r="G92" s="196" t="s">
        <v>96</v>
      </c>
      <c r="H92" s="197"/>
      <c r="I92" s="197"/>
      <c r="J92" s="197">
        <v>2</v>
      </c>
      <c r="K92" s="197"/>
      <c r="L92" s="197"/>
      <c r="M92" s="197"/>
      <c r="N92" s="197"/>
      <c r="O92" s="197"/>
      <c r="P92" s="197">
        <v>2</v>
      </c>
      <c r="Q92" s="197"/>
      <c r="R92" s="197"/>
      <c r="S92" s="199"/>
    </row>
    <row r="93" spans="1:19" ht="31.5">
      <c r="A93" s="195" t="s">
        <v>263</v>
      </c>
      <c r="B93" s="196" t="s">
        <v>264</v>
      </c>
      <c r="C93" s="196" t="s">
        <v>148</v>
      </c>
      <c r="D93" s="197">
        <f t="shared" si="2"/>
        <v>10</v>
      </c>
      <c r="E93" s="198">
        <v>9.6511999999999993</v>
      </c>
      <c r="F93" s="198">
        <f t="shared" si="3"/>
        <v>96.512</v>
      </c>
      <c r="G93" s="196" t="s">
        <v>96</v>
      </c>
      <c r="H93" s="197"/>
      <c r="I93" s="197"/>
      <c r="J93" s="197">
        <v>5</v>
      </c>
      <c r="K93" s="197"/>
      <c r="L93" s="197"/>
      <c r="M93" s="197"/>
      <c r="N93" s="197"/>
      <c r="O93" s="197"/>
      <c r="P93" s="197">
        <v>5</v>
      </c>
      <c r="Q93" s="197"/>
      <c r="R93" s="197"/>
      <c r="S93" s="199"/>
    </row>
    <row r="94" spans="1:19" ht="31.5">
      <c r="A94" s="195" t="s">
        <v>265</v>
      </c>
      <c r="B94" s="196" t="s">
        <v>266</v>
      </c>
      <c r="C94" s="196" t="s">
        <v>148</v>
      </c>
      <c r="D94" s="197">
        <f t="shared" si="2"/>
        <v>10</v>
      </c>
      <c r="E94" s="198">
        <v>9.6511999999999993</v>
      </c>
      <c r="F94" s="198">
        <f t="shared" si="3"/>
        <v>96.512</v>
      </c>
      <c r="G94" s="196" t="s">
        <v>96</v>
      </c>
      <c r="H94" s="197"/>
      <c r="I94" s="197"/>
      <c r="J94" s="197">
        <v>5</v>
      </c>
      <c r="K94" s="197"/>
      <c r="L94" s="197"/>
      <c r="M94" s="197"/>
      <c r="N94" s="197"/>
      <c r="O94" s="197"/>
      <c r="P94" s="197">
        <v>5</v>
      </c>
      <c r="Q94" s="197"/>
      <c r="R94" s="197"/>
      <c r="S94" s="199"/>
    </row>
    <row r="95" spans="1:19" ht="31.5">
      <c r="A95" s="195" t="s">
        <v>267</v>
      </c>
      <c r="B95" s="196" t="s">
        <v>268</v>
      </c>
      <c r="C95" s="196" t="s">
        <v>148</v>
      </c>
      <c r="D95" s="197">
        <f t="shared" si="2"/>
        <v>4</v>
      </c>
      <c r="E95" s="198">
        <v>9.6511999999999993</v>
      </c>
      <c r="F95" s="198">
        <f t="shared" si="3"/>
        <v>38.604799999999997</v>
      </c>
      <c r="G95" s="196" t="s">
        <v>96</v>
      </c>
      <c r="H95" s="197"/>
      <c r="I95" s="197"/>
      <c r="J95" s="197">
        <v>2</v>
      </c>
      <c r="K95" s="197"/>
      <c r="L95" s="197"/>
      <c r="M95" s="197"/>
      <c r="N95" s="197"/>
      <c r="O95" s="197"/>
      <c r="P95" s="197">
        <v>2</v>
      </c>
      <c r="Q95" s="197"/>
      <c r="R95" s="197"/>
      <c r="S95" s="199"/>
    </row>
    <row r="96" spans="1:19" ht="31.5">
      <c r="A96" s="195" t="s">
        <v>269</v>
      </c>
      <c r="B96" s="196" t="s">
        <v>270</v>
      </c>
      <c r="C96" s="196" t="s">
        <v>131</v>
      </c>
      <c r="D96" s="197">
        <f t="shared" si="2"/>
        <v>40</v>
      </c>
      <c r="E96" s="198">
        <v>5.98</v>
      </c>
      <c r="F96" s="198">
        <f t="shared" si="3"/>
        <v>239.20000000000002</v>
      </c>
      <c r="G96" s="196" t="s">
        <v>96</v>
      </c>
      <c r="H96" s="197"/>
      <c r="I96" s="197"/>
      <c r="J96" s="197">
        <v>10</v>
      </c>
      <c r="K96" s="197"/>
      <c r="L96" s="197"/>
      <c r="M96" s="197">
        <v>10</v>
      </c>
      <c r="N96" s="197"/>
      <c r="O96" s="197"/>
      <c r="P96" s="197">
        <v>10</v>
      </c>
      <c r="Q96" s="197"/>
      <c r="R96" s="197"/>
      <c r="S96" s="199">
        <v>10</v>
      </c>
    </row>
    <row r="97" spans="1:19" ht="31.5">
      <c r="A97" s="195" t="s">
        <v>271</v>
      </c>
      <c r="B97" s="196" t="s">
        <v>272</v>
      </c>
      <c r="C97" s="196" t="s">
        <v>131</v>
      </c>
      <c r="D97" s="197">
        <f t="shared" si="2"/>
        <v>40</v>
      </c>
      <c r="E97" s="198">
        <v>12.74</v>
      </c>
      <c r="F97" s="198">
        <f t="shared" si="3"/>
        <v>509.6</v>
      </c>
      <c r="G97" s="196" t="s">
        <v>96</v>
      </c>
      <c r="H97" s="197"/>
      <c r="I97" s="197"/>
      <c r="J97" s="197">
        <v>10</v>
      </c>
      <c r="K97" s="197"/>
      <c r="L97" s="197"/>
      <c r="M97" s="197">
        <v>10</v>
      </c>
      <c r="N97" s="197"/>
      <c r="O97" s="197"/>
      <c r="P97" s="197">
        <v>10</v>
      </c>
      <c r="Q97" s="197"/>
      <c r="R97" s="197"/>
      <c r="S97" s="199">
        <v>10</v>
      </c>
    </row>
    <row r="98" spans="1:19" ht="31.5">
      <c r="A98" s="195" t="s">
        <v>273</v>
      </c>
      <c r="B98" s="196" t="s">
        <v>274</v>
      </c>
      <c r="C98" s="196" t="s">
        <v>131</v>
      </c>
      <c r="D98" s="197">
        <f t="shared" si="2"/>
        <v>2</v>
      </c>
      <c r="E98" s="198">
        <v>20.7896</v>
      </c>
      <c r="F98" s="198">
        <f t="shared" si="3"/>
        <v>41.5792</v>
      </c>
      <c r="G98" s="196" t="s">
        <v>96</v>
      </c>
      <c r="H98" s="197"/>
      <c r="I98" s="197"/>
      <c r="J98" s="197">
        <v>1</v>
      </c>
      <c r="K98" s="197"/>
      <c r="L98" s="197"/>
      <c r="M98" s="197"/>
      <c r="N98" s="197"/>
      <c r="O98" s="197"/>
      <c r="P98" s="197">
        <v>1</v>
      </c>
      <c r="Q98" s="197"/>
      <c r="R98" s="197"/>
      <c r="S98" s="199"/>
    </row>
    <row r="99" spans="1:19" ht="31.5" hidden="1">
      <c r="A99" s="195" t="s">
        <v>275</v>
      </c>
      <c r="B99" s="196" t="s">
        <v>276</v>
      </c>
      <c r="C99" s="196" t="s">
        <v>185</v>
      </c>
      <c r="D99" s="197">
        <f t="shared" si="2"/>
        <v>0</v>
      </c>
      <c r="E99" s="198">
        <v>201.6352</v>
      </c>
      <c r="F99" s="198">
        <f t="shared" si="3"/>
        <v>0</v>
      </c>
      <c r="G99" s="196" t="s">
        <v>96</v>
      </c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9"/>
    </row>
    <row r="100" spans="1:19" ht="31.5">
      <c r="A100" s="195" t="s">
        <v>277</v>
      </c>
      <c r="B100" s="196" t="s">
        <v>278</v>
      </c>
      <c r="C100" s="196" t="s">
        <v>131</v>
      </c>
      <c r="D100" s="197">
        <f t="shared" si="2"/>
        <v>4</v>
      </c>
      <c r="E100" s="198">
        <v>96.72</v>
      </c>
      <c r="F100" s="198">
        <f t="shared" si="3"/>
        <v>386.88</v>
      </c>
      <c r="G100" s="196" t="s">
        <v>96</v>
      </c>
      <c r="H100" s="197"/>
      <c r="I100" s="197"/>
      <c r="J100" s="197">
        <v>2</v>
      </c>
      <c r="K100" s="197"/>
      <c r="L100" s="197"/>
      <c r="M100" s="197"/>
      <c r="N100" s="197"/>
      <c r="O100" s="197"/>
      <c r="P100" s="197">
        <v>2</v>
      </c>
      <c r="Q100" s="197"/>
      <c r="R100" s="197"/>
      <c r="S100" s="199"/>
    </row>
    <row r="101" spans="1:19" ht="31.5">
      <c r="A101" s="195" t="s">
        <v>279</v>
      </c>
      <c r="B101" s="196" t="s">
        <v>280</v>
      </c>
      <c r="C101" s="196" t="s">
        <v>148</v>
      </c>
      <c r="D101" s="197">
        <f t="shared" si="2"/>
        <v>4</v>
      </c>
      <c r="E101" s="198">
        <v>27.664000000000001</v>
      </c>
      <c r="F101" s="198">
        <f t="shared" si="3"/>
        <v>110.65600000000001</v>
      </c>
      <c r="G101" s="196" t="s">
        <v>96</v>
      </c>
      <c r="H101" s="197"/>
      <c r="I101" s="197"/>
      <c r="J101" s="197">
        <v>4</v>
      </c>
      <c r="K101" s="197"/>
      <c r="L101" s="197"/>
      <c r="M101" s="197"/>
      <c r="N101" s="197"/>
      <c r="O101" s="197"/>
      <c r="P101" s="197"/>
      <c r="Q101" s="197"/>
      <c r="R101" s="197"/>
      <c r="S101" s="199"/>
    </row>
    <row r="102" spans="1:19" ht="31.5" hidden="1">
      <c r="A102" s="195" t="s">
        <v>281</v>
      </c>
      <c r="B102" s="196" t="s">
        <v>282</v>
      </c>
      <c r="C102" s="196" t="s">
        <v>148</v>
      </c>
      <c r="D102" s="197">
        <f t="shared" si="2"/>
        <v>0</v>
      </c>
      <c r="E102" s="198">
        <v>11.7728</v>
      </c>
      <c r="F102" s="198">
        <f t="shared" si="3"/>
        <v>0</v>
      </c>
      <c r="G102" s="196" t="s">
        <v>96</v>
      </c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9"/>
    </row>
    <row r="103" spans="1:19" ht="31.5" hidden="1">
      <c r="A103" s="195" t="s">
        <v>283</v>
      </c>
      <c r="B103" s="196" t="s">
        <v>284</v>
      </c>
      <c r="C103" s="196" t="s">
        <v>148</v>
      </c>
      <c r="D103" s="197">
        <f t="shared" si="2"/>
        <v>0</v>
      </c>
      <c r="E103" s="198">
        <v>27.404000000000003</v>
      </c>
      <c r="F103" s="198">
        <f t="shared" si="3"/>
        <v>0</v>
      </c>
      <c r="G103" s="196" t="s">
        <v>96</v>
      </c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9"/>
    </row>
    <row r="104" spans="1:19" ht="31.5" hidden="1">
      <c r="A104" s="195" t="s">
        <v>285</v>
      </c>
      <c r="B104" s="196" t="s">
        <v>286</v>
      </c>
      <c r="C104" s="196" t="s">
        <v>148</v>
      </c>
      <c r="D104" s="197">
        <f t="shared" si="2"/>
        <v>0</v>
      </c>
      <c r="E104" s="198">
        <v>478.37920000000003</v>
      </c>
      <c r="F104" s="198">
        <f t="shared" si="3"/>
        <v>0</v>
      </c>
      <c r="G104" s="196" t="s">
        <v>96</v>
      </c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9"/>
    </row>
    <row r="105" spans="1:19" ht="31.5" hidden="1">
      <c r="A105" s="195" t="s">
        <v>287</v>
      </c>
      <c r="B105" s="196" t="s">
        <v>288</v>
      </c>
      <c r="C105" s="196" t="s">
        <v>148</v>
      </c>
      <c r="D105" s="197">
        <f t="shared" si="2"/>
        <v>0</v>
      </c>
      <c r="E105" s="198">
        <v>187.20000000000002</v>
      </c>
      <c r="F105" s="198">
        <f t="shared" si="3"/>
        <v>0</v>
      </c>
      <c r="G105" s="196" t="s">
        <v>96</v>
      </c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9"/>
    </row>
    <row r="106" spans="1:19" ht="31.5">
      <c r="A106" s="195" t="s">
        <v>289</v>
      </c>
      <c r="B106" s="196" t="s">
        <v>290</v>
      </c>
      <c r="C106" s="196" t="s">
        <v>148</v>
      </c>
      <c r="D106" s="197">
        <f t="shared" si="2"/>
        <v>2</v>
      </c>
      <c r="E106" s="198">
        <v>131.95519999999999</v>
      </c>
      <c r="F106" s="198">
        <f t="shared" si="3"/>
        <v>263.91039999999998</v>
      </c>
      <c r="G106" s="196" t="s">
        <v>96</v>
      </c>
      <c r="H106" s="197"/>
      <c r="I106" s="197"/>
      <c r="J106" s="197">
        <v>2</v>
      </c>
      <c r="K106" s="197"/>
      <c r="L106" s="197"/>
      <c r="M106" s="197"/>
      <c r="N106" s="197"/>
      <c r="O106" s="197"/>
      <c r="P106" s="197"/>
      <c r="Q106" s="197"/>
      <c r="R106" s="197"/>
      <c r="S106" s="199"/>
    </row>
    <row r="107" spans="1:19" ht="31.5">
      <c r="A107" s="195" t="s">
        <v>291</v>
      </c>
      <c r="B107" s="196" t="s">
        <v>292</v>
      </c>
      <c r="C107" s="196" t="s">
        <v>293</v>
      </c>
      <c r="D107" s="197">
        <f t="shared" si="2"/>
        <v>2</v>
      </c>
      <c r="E107" s="198">
        <v>15.600000000000001</v>
      </c>
      <c r="F107" s="198">
        <f t="shared" si="3"/>
        <v>31.200000000000003</v>
      </c>
      <c r="G107" s="196" t="s">
        <v>96</v>
      </c>
      <c r="H107" s="197"/>
      <c r="I107" s="197"/>
      <c r="J107" s="197">
        <v>2</v>
      </c>
      <c r="K107" s="197"/>
      <c r="L107" s="197"/>
      <c r="M107" s="197"/>
      <c r="N107" s="197"/>
      <c r="O107" s="197"/>
      <c r="P107" s="197"/>
      <c r="Q107" s="197"/>
      <c r="R107" s="197"/>
      <c r="S107" s="199"/>
    </row>
    <row r="108" spans="1:19" ht="31.5">
      <c r="A108" s="195" t="s">
        <v>294</v>
      </c>
      <c r="B108" s="196" t="s">
        <v>295</v>
      </c>
      <c r="C108" s="196" t="s">
        <v>148</v>
      </c>
      <c r="D108" s="197">
        <f t="shared" si="2"/>
        <v>2</v>
      </c>
      <c r="E108" s="198">
        <v>82.16</v>
      </c>
      <c r="F108" s="198">
        <f t="shared" si="3"/>
        <v>164.32</v>
      </c>
      <c r="G108" s="196" t="s">
        <v>96</v>
      </c>
      <c r="H108" s="197"/>
      <c r="I108" s="197"/>
      <c r="J108" s="197">
        <v>2</v>
      </c>
      <c r="K108" s="197"/>
      <c r="L108" s="197"/>
      <c r="M108" s="197"/>
      <c r="N108" s="197"/>
      <c r="O108" s="197"/>
      <c r="P108" s="197"/>
      <c r="Q108" s="197"/>
      <c r="R108" s="197"/>
      <c r="S108" s="199"/>
    </row>
    <row r="109" spans="1:19" ht="21" hidden="1">
      <c r="A109" s="195" t="s">
        <v>296</v>
      </c>
      <c r="B109" s="196" t="s">
        <v>297</v>
      </c>
      <c r="C109" s="196" t="s">
        <v>178</v>
      </c>
      <c r="D109" s="197">
        <f t="shared" si="2"/>
        <v>0</v>
      </c>
      <c r="E109" s="198">
        <v>878.80000000000007</v>
      </c>
      <c r="F109" s="198">
        <f t="shared" si="3"/>
        <v>0</v>
      </c>
      <c r="G109" s="196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9"/>
    </row>
    <row r="110" spans="1:19" ht="21" hidden="1">
      <c r="A110" s="195" t="s">
        <v>298</v>
      </c>
      <c r="B110" s="196" t="s">
        <v>299</v>
      </c>
      <c r="C110" s="196" t="s">
        <v>148</v>
      </c>
      <c r="D110" s="197">
        <f t="shared" si="2"/>
        <v>0</v>
      </c>
      <c r="E110" s="198">
        <v>18.179200000000002</v>
      </c>
      <c r="F110" s="198">
        <f t="shared" si="3"/>
        <v>0</v>
      </c>
      <c r="G110" s="196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9"/>
    </row>
    <row r="111" spans="1:19" ht="21" hidden="1">
      <c r="A111" s="195" t="s">
        <v>300</v>
      </c>
      <c r="B111" s="196" t="s">
        <v>301</v>
      </c>
      <c r="C111" s="196" t="s">
        <v>148</v>
      </c>
      <c r="D111" s="197">
        <f t="shared" si="2"/>
        <v>0</v>
      </c>
      <c r="E111" s="198">
        <v>55.827200000000005</v>
      </c>
      <c r="F111" s="198">
        <f t="shared" si="3"/>
        <v>0</v>
      </c>
      <c r="G111" s="196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9"/>
    </row>
    <row r="112" spans="1:19" ht="21" hidden="1">
      <c r="A112" s="195" t="s">
        <v>302</v>
      </c>
      <c r="B112" s="196" t="s">
        <v>303</v>
      </c>
      <c r="C112" s="196" t="s">
        <v>178</v>
      </c>
      <c r="D112" s="197">
        <f t="shared" si="2"/>
        <v>0</v>
      </c>
      <c r="E112" s="198">
        <v>10400</v>
      </c>
      <c r="F112" s="198">
        <f t="shared" si="3"/>
        <v>0</v>
      </c>
      <c r="G112" s="196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9"/>
    </row>
    <row r="113" spans="1:19" ht="21" hidden="1">
      <c r="A113" s="195" t="s">
        <v>304</v>
      </c>
      <c r="B113" s="196" t="s">
        <v>305</v>
      </c>
      <c r="C113" s="196" t="s">
        <v>178</v>
      </c>
      <c r="D113" s="197">
        <f t="shared" si="2"/>
        <v>0</v>
      </c>
      <c r="E113" s="198">
        <v>135.20000000000002</v>
      </c>
      <c r="F113" s="198">
        <f t="shared" si="3"/>
        <v>0</v>
      </c>
      <c r="G113" s="196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9"/>
    </row>
    <row r="114" spans="1:19" ht="21" hidden="1">
      <c r="A114" s="195" t="s">
        <v>306</v>
      </c>
      <c r="B114" s="196" t="s">
        <v>307</v>
      </c>
      <c r="C114" s="196" t="s">
        <v>178</v>
      </c>
      <c r="D114" s="197">
        <f t="shared" si="2"/>
        <v>0</v>
      </c>
      <c r="E114" s="198">
        <v>4711.2</v>
      </c>
      <c r="F114" s="198">
        <f t="shared" si="3"/>
        <v>0</v>
      </c>
      <c r="G114" s="196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9"/>
    </row>
    <row r="115" spans="1:19" ht="21" hidden="1">
      <c r="A115" s="195" t="s">
        <v>308</v>
      </c>
      <c r="B115" s="196" t="s">
        <v>309</v>
      </c>
      <c r="C115" s="196" t="s">
        <v>178</v>
      </c>
      <c r="D115" s="197">
        <f t="shared" si="2"/>
        <v>0</v>
      </c>
      <c r="E115" s="198">
        <v>8088.08</v>
      </c>
      <c r="F115" s="198">
        <f t="shared" si="3"/>
        <v>0</v>
      </c>
      <c r="G115" s="196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9"/>
    </row>
    <row r="116" spans="1:19" ht="21" hidden="1">
      <c r="A116" s="195" t="s">
        <v>310</v>
      </c>
      <c r="B116" s="196" t="s">
        <v>311</v>
      </c>
      <c r="C116" s="196" t="s">
        <v>178</v>
      </c>
      <c r="D116" s="197">
        <f t="shared" si="2"/>
        <v>0</v>
      </c>
      <c r="E116" s="198">
        <v>5699.2</v>
      </c>
      <c r="F116" s="198">
        <f t="shared" si="3"/>
        <v>0</v>
      </c>
      <c r="G116" s="196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9"/>
    </row>
    <row r="117" spans="1:19" ht="21" hidden="1">
      <c r="A117" s="195" t="s">
        <v>312</v>
      </c>
      <c r="B117" s="196" t="s">
        <v>313</v>
      </c>
      <c r="C117" s="196" t="s">
        <v>178</v>
      </c>
      <c r="D117" s="197">
        <f t="shared" si="2"/>
        <v>0</v>
      </c>
      <c r="E117" s="198">
        <v>0</v>
      </c>
      <c r="F117" s="198">
        <f t="shared" si="3"/>
        <v>0</v>
      </c>
      <c r="G117" s="196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9"/>
    </row>
    <row r="118" spans="1:19">
      <c r="A118" s="190" t="s">
        <v>314</v>
      </c>
      <c r="B118" s="191"/>
      <c r="C118" s="191"/>
      <c r="D118" s="192"/>
      <c r="E118" s="193"/>
      <c r="F118" s="193"/>
      <c r="G118" s="191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4"/>
    </row>
    <row r="119" spans="1:19" ht="31.5">
      <c r="A119" s="195" t="s">
        <v>315</v>
      </c>
      <c r="B119" s="196" t="s">
        <v>316</v>
      </c>
      <c r="C119" s="196" t="s">
        <v>317</v>
      </c>
      <c r="D119" s="197">
        <f t="shared" ref="D119:D146" si="4">SUM(H119:S119)</f>
        <v>80</v>
      </c>
      <c r="E119" s="198">
        <v>254.8</v>
      </c>
      <c r="F119" s="198">
        <f t="shared" ref="F119:F182" si="5">D119*E119</f>
        <v>20384</v>
      </c>
      <c r="G119" s="196" t="s">
        <v>96</v>
      </c>
      <c r="H119" s="197"/>
      <c r="I119" s="197"/>
      <c r="J119" s="197">
        <v>20</v>
      </c>
      <c r="K119" s="197"/>
      <c r="L119" s="197"/>
      <c r="M119" s="197">
        <v>20</v>
      </c>
      <c r="N119" s="197"/>
      <c r="O119" s="197"/>
      <c r="P119" s="197">
        <v>20</v>
      </c>
      <c r="Q119" s="197"/>
      <c r="R119" s="197"/>
      <c r="S119" s="199">
        <v>20</v>
      </c>
    </row>
    <row r="120" spans="1:19" ht="31.5">
      <c r="A120" s="195" t="s">
        <v>318</v>
      </c>
      <c r="B120" s="196" t="s">
        <v>319</v>
      </c>
      <c r="C120" s="196" t="s">
        <v>317</v>
      </c>
      <c r="D120" s="197">
        <f t="shared" si="4"/>
        <v>80</v>
      </c>
      <c r="E120" s="198">
        <v>254.8</v>
      </c>
      <c r="F120" s="198">
        <f t="shared" si="5"/>
        <v>20384</v>
      </c>
      <c r="G120" s="196" t="s">
        <v>96</v>
      </c>
      <c r="H120" s="197"/>
      <c r="I120" s="197"/>
      <c r="J120" s="197">
        <v>20</v>
      </c>
      <c r="K120" s="197"/>
      <c r="L120" s="197"/>
      <c r="M120" s="197">
        <v>20</v>
      </c>
      <c r="N120" s="197"/>
      <c r="O120" s="197"/>
      <c r="P120" s="197">
        <v>20</v>
      </c>
      <c r="Q120" s="197"/>
      <c r="R120" s="197"/>
      <c r="S120" s="199">
        <v>20</v>
      </c>
    </row>
    <row r="121" spans="1:19" ht="31.5">
      <c r="A121" s="195" t="s">
        <v>320</v>
      </c>
      <c r="B121" s="196" t="s">
        <v>321</v>
      </c>
      <c r="C121" s="196" t="s">
        <v>317</v>
      </c>
      <c r="D121" s="197">
        <f t="shared" si="4"/>
        <v>80</v>
      </c>
      <c r="E121" s="198">
        <v>254.8</v>
      </c>
      <c r="F121" s="198">
        <f t="shared" si="5"/>
        <v>20384</v>
      </c>
      <c r="G121" s="196" t="s">
        <v>96</v>
      </c>
      <c r="H121" s="197"/>
      <c r="I121" s="197"/>
      <c r="J121" s="197">
        <v>20</v>
      </c>
      <c r="K121" s="197"/>
      <c r="L121" s="197"/>
      <c r="M121" s="197">
        <v>20</v>
      </c>
      <c r="N121" s="197"/>
      <c r="O121" s="197"/>
      <c r="P121" s="197">
        <v>20</v>
      </c>
      <c r="Q121" s="197"/>
      <c r="R121" s="197"/>
      <c r="S121" s="199">
        <v>20</v>
      </c>
    </row>
    <row r="122" spans="1:19" ht="31.5">
      <c r="A122" s="195" t="s">
        <v>322</v>
      </c>
      <c r="B122" s="196" t="s">
        <v>323</v>
      </c>
      <c r="C122" s="196" t="s">
        <v>317</v>
      </c>
      <c r="D122" s="197">
        <f t="shared" si="4"/>
        <v>80</v>
      </c>
      <c r="E122" s="198">
        <v>254.8</v>
      </c>
      <c r="F122" s="198">
        <f t="shared" si="5"/>
        <v>20384</v>
      </c>
      <c r="G122" s="196" t="s">
        <v>96</v>
      </c>
      <c r="H122" s="197"/>
      <c r="I122" s="197"/>
      <c r="J122" s="197">
        <v>20</v>
      </c>
      <c r="K122" s="197"/>
      <c r="L122" s="197"/>
      <c r="M122" s="197">
        <v>20</v>
      </c>
      <c r="N122" s="197"/>
      <c r="O122" s="197"/>
      <c r="P122" s="197">
        <v>20</v>
      </c>
      <c r="Q122" s="197"/>
      <c r="R122" s="197"/>
      <c r="S122" s="199">
        <v>20</v>
      </c>
    </row>
    <row r="123" spans="1:19" ht="31.5">
      <c r="A123" s="195" t="s">
        <v>324</v>
      </c>
      <c r="B123" s="196" t="s">
        <v>325</v>
      </c>
      <c r="C123" s="196" t="s">
        <v>317</v>
      </c>
      <c r="D123" s="197">
        <f t="shared" si="4"/>
        <v>24</v>
      </c>
      <c r="E123" s="198">
        <v>339.04</v>
      </c>
      <c r="F123" s="198">
        <f t="shared" si="5"/>
        <v>8136.9600000000009</v>
      </c>
      <c r="G123" s="196" t="s">
        <v>96</v>
      </c>
      <c r="H123" s="197"/>
      <c r="I123" s="197"/>
      <c r="J123" s="197">
        <v>6</v>
      </c>
      <c r="K123" s="197"/>
      <c r="L123" s="197"/>
      <c r="M123" s="197">
        <v>6</v>
      </c>
      <c r="N123" s="197"/>
      <c r="O123" s="197"/>
      <c r="P123" s="197">
        <v>6</v>
      </c>
      <c r="Q123" s="197"/>
      <c r="R123" s="197"/>
      <c r="S123" s="199">
        <v>6</v>
      </c>
    </row>
    <row r="124" spans="1:19" ht="31.5">
      <c r="A124" s="195" t="s">
        <v>326</v>
      </c>
      <c r="B124" s="196" t="s">
        <v>327</v>
      </c>
      <c r="C124" s="196" t="s">
        <v>317</v>
      </c>
      <c r="D124" s="197">
        <f t="shared" si="4"/>
        <v>16</v>
      </c>
      <c r="E124" s="198">
        <v>339.04</v>
      </c>
      <c r="F124" s="198">
        <f t="shared" si="5"/>
        <v>5424.64</v>
      </c>
      <c r="G124" s="196" t="s">
        <v>96</v>
      </c>
      <c r="H124" s="197"/>
      <c r="I124" s="197"/>
      <c r="J124" s="197">
        <v>4</v>
      </c>
      <c r="K124" s="197"/>
      <c r="L124" s="197"/>
      <c r="M124" s="197">
        <v>4</v>
      </c>
      <c r="N124" s="197"/>
      <c r="O124" s="197"/>
      <c r="P124" s="197">
        <v>4</v>
      </c>
      <c r="Q124" s="197"/>
      <c r="R124" s="197"/>
      <c r="S124" s="199">
        <v>4</v>
      </c>
    </row>
    <row r="125" spans="1:19" ht="31.5">
      <c r="A125" s="195" t="s">
        <v>328</v>
      </c>
      <c r="B125" s="196" t="s">
        <v>329</v>
      </c>
      <c r="C125" s="196" t="s">
        <v>317</v>
      </c>
      <c r="D125" s="197">
        <f t="shared" si="4"/>
        <v>12</v>
      </c>
      <c r="E125" s="198">
        <v>339.04</v>
      </c>
      <c r="F125" s="198">
        <f t="shared" si="5"/>
        <v>4068.4800000000005</v>
      </c>
      <c r="G125" s="196" t="s">
        <v>96</v>
      </c>
      <c r="H125" s="197"/>
      <c r="I125" s="197"/>
      <c r="J125" s="197">
        <v>3</v>
      </c>
      <c r="K125" s="197"/>
      <c r="L125" s="197"/>
      <c r="M125" s="197">
        <v>3</v>
      </c>
      <c r="N125" s="197"/>
      <c r="O125" s="197"/>
      <c r="P125" s="197">
        <v>3</v>
      </c>
      <c r="Q125" s="197"/>
      <c r="R125" s="197"/>
      <c r="S125" s="199">
        <v>3</v>
      </c>
    </row>
    <row r="126" spans="1:19" ht="31.5">
      <c r="A126" s="195" t="s">
        <v>330</v>
      </c>
      <c r="B126" s="196" t="s">
        <v>331</v>
      </c>
      <c r="C126" s="196" t="s">
        <v>317</v>
      </c>
      <c r="D126" s="197">
        <f t="shared" si="4"/>
        <v>8</v>
      </c>
      <c r="E126" s="198">
        <v>339.04</v>
      </c>
      <c r="F126" s="198">
        <f t="shared" si="5"/>
        <v>2712.32</v>
      </c>
      <c r="G126" s="196" t="s">
        <v>96</v>
      </c>
      <c r="H126" s="197"/>
      <c r="I126" s="197"/>
      <c r="J126" s="197">
        <v>2</v>
      </c>
      <c r="K126" s="197"/>
      <c r="L126" s="197"/>
      <c r="M126" s="197">
        <v>2</v>
      </c>
      <c r="N126" s="197"/>
      <c r="O126" s="197"/>
      <c r="P126" s="197">
        <v>2</v>
      </c>
      <c r="Q126" s="197"/>
      <c r="R126" s="197"/>
      <c r="S126" s="199">
        <v>2</v>
      </c>
    </row>
    <row r="127" spans="1:19" ht="31.5">
      <c r="A127" s="195" t="s">
        <v>332</v>
      </c>
      <c r="B127" s="196" t="s">
        <v>333</v>
      </c>
      <c r="C127" s="196" t="s">
        <v>317</v>
      </c>
      <c r="D127" s="197">
        <f t="shared" si="4"/>
        <v>4</v>
      </c>
      <c r="E127" s="198">
        <v>2857.92</v>
      </c>
      <c r="F127" s="198">
        <f t="shared" si="5"/>
        <v>11431.68</v>
      </c>
      <c r="G127" s="196" t="s">
        <v>96</v>
      </c>
      <c r="H127" s="197"/>
      <c r="I127" s="197"/>
      <c r="J127" s="197">
        <v>1</v>
      </c>
      <c r="K127" s="197"/>
      <c r="L127" s="197"/>
      <c r="M127" s="197">
        <v>1</v>
      </c>
      <c r="N127" s="197"/>
      <c r="O127" s="197"/>
      <c r="P127" s="197">
        <v>1</v>
      </c>
      <c r="Q127" s="197"/>
      <c r="R127" s="197"/>
      <c r="S127" s="199">
        <v>1</v>
      </c>
    </row>
    <row r="128" spans="1:19">
      <c r="A128" s="190" t="s">
        <v>334</v>
      </c>
      <c r="B128" s="191"/>
      <c r="C128" s="191"/>
      <c r="D128" s="192">
        <f t="shared" si="4"/>
        <v>0</v>
      </c>
      <c r="E128" s="193"/>
      <c r="F128" s="193">
        <f t="shared" si="5"/>
        <v>0</v>
      </c>
      <c r="G128" s="191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S128" s="194"/>
    </row>
    <row r="129" spans="1:21" ht="31.5">
      <c r="A129" s="195" t="s">
        <v>335</v>
      </c>
      <c r="B129" s="196" t="s">
        <v>336</v>
      </c>
      <c r="C129" s="196" t="s">
        <v>148</v>
      </c>
      <c r="D129" s="197">
        <f t="shared" si="4"/>
        <v>10</v>
      </c>
      <c r="E129" s="198">
        <v>319.28000000000003</v>
      </c>
      <c r="F129" s="198">
        <f t="shared" si="5"/>
        <v>3192.8</v>
      </c>
      <c r="G129" s="196" t="s">
        <v>96</v>
      </c>
      <c r="H129" s="197"/>
      <c r="I129" s="197"/>
      <c r="J129" s="197">
        <v>10</v>
      </c>
      <c r="K129" s="197"/>
      <c r="L129" s="197"/>
      <c r="M129" s="197"/>
      <c r="N129" s="197"/>
      <c r="O129" s="197"/>
      <c r="P129" s="197"/>
      <c r="Q129" s="197"/>
      <c r="R129" s="197"/>
      <c r="S129" s="199"/>
    </row>
    <row r="130" spans="1:21">
      <c r="A130" s="190" t="s">
        <v>337</v>
      </c>
      <c r="B130" s="191"/>
      <c r="C130" s="191"/>
      <c r="D130" s="192">
        <f t="shared" si="4"/>
        <v>0</v>
      </c>
      <c r="E130" s="193"/>
      <c r="F130" s="193">
        <f t="shared" si="5"/>
        <v>0</v>
      </c>
      <c r="G130" s="191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4"/>
    </row>
    <row r="131" spans="1:21" ht="31.5">
      <c r="A131" s="195" t="s">
        <v>338</v>
      </c>
      <c r="B131" s="196" t="s">
        <v>339</v>
      </c>
      <c r="C131" s="196" t="s">
        <v>178</v>
      </c>
      <c r="D131" s="197">
        <f t="shared" si="4"/>
        <v>3</v>
      </c>
      <c r="E131" s="198">
        <v>1144</v>
      </c>
      <c r="F131" s="198">
        <f t="shared" si="5"/>
        <v>3432</v>
      </c>
      <c r="G131" s="196" t="s">
        <v>96</v>
      </c>
      <c r="H131" s="197"/>
      <c r="I131" s="197"/>
      <c r="J131" s="197">
        <v>3</v>
      </c>
      <c r="K131" s="197"/>
      <c r="L131" s="197"/>
      <c r="M131" s="197"/>
      <c r="N131" s="197"/>
      <c r="O131" s="197"/>
      <c r="P131" s="197"/>
      <c r="Q131" s="197"/>
      <c r="R131" s="197"/>
      <c r="S131" s="199"/>
    </row>
    <row r="132" spans="1:21" ht="31.5">
      <c r="A132" s="195" t="s">
        <v>340</v>
      </c>
      <c r="B132" s="196" t="s">
        <v>341</v>
      </c>
      <c r="C132" s="196" t="s">
        <v>178</v>
      </c>
      <c r="D132" s="197">
        <f t="shared" si="4"/>
        <v>1</v>
      </c>
      <c r="E132" s="198">
        <v>4992</v>
      </c>
      <c r="F132" s="198">
        <f t="shared" si="5"/>
        <v>4992</v>
      </c>
      <c r="G132" s="196" t="s">
        <v>96</v>
      </c>
      <c r="H132" s="197"/>
      <c r="I132" s="197"/>
      <c r="J132" s="197">
        <v>1</v>
      </c>
      <c r="K132" s="197"/>
      <c r="L132" s="197"/>
      <c r="M132" s="197"/>
      <c r="N132" s="197"/>
      <c r="O132" s="197"/>
      <c r="P132" s="197"/>
      <c r="Q132" s="197"/>
      <c r="R132" s="197"/>
      <c r="S132" s="199"/>
    </row>
    <row r="133" spans="1:21">
      <c r="A133" s="190" t="s">
        <v>342</v>
      </c>
      <c r="B133" s="191"/>
      <c r="C133" s="191"/>
      <c r="D133" s="192">
        <f t="shared" si="4"/>
        <v>0</v>
      </c>
      <c r="E133" s="193"/>
      <c r="F133" s="193">
        <f t="shared" si="5"/>
        <v>0</v>
      </c>
      <c r="G133" s="191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4"/>
    </row>
    <row r="134" spans="1:21" ht="31.5">
      <c r="A134" s="195" t="s">
        <v>343</v>
      </c>
      <c r="B134" s="196" t="s">
        <v>344</v>
      </c>
      <c r="C134" s="196" t="s">
        <v>178</v>
      </c>
      <c r="D134" s="197">
        <f t="shared" si="4"/>
        <v>0</v>
      </c>
      <c r="E134" s="198">
        <v>6828.140800000001</v>
      </c>
      <c r="F134" s="198">
        <f t="shared" si="5"/>
        <v>0</v>
      </c>
      <c r="G134" s="196" t="s">
        <v>96</v>
      </c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9"/>
    </row>
    <row r="135" spans="1:21">
      <c r="A135" s="190" t="s">
        <v>345</v>
      </c>
      <c r="B135" s="191"/>
      <c r="C135" s="191"/>
      <c r="D135" s="192">
        <f t="shared" si="4"/>
        <v>0</v>
      </c>
      <c r="E135" s="193"/>
      <c r="F135" s="193">
        <f t="shared" si="5"/>
        <v>0</v>
      </c>
      <c r="G135" s="191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4"/>
    </row>
    <row r="136" spans="1:21" ht="21" hidden="1">
      <c r="A136" s="195" t="s">
        <v>346</v>
      </c>
      <c r="B136" s="196" t="s">
        <v>347</v>
      </c>
      <c r="C136" s="196" t="s">
        <v>148</v>
      </c>
      <c r="D136" s="197">
        <f t="shared" si="4"/>
        <v>0</v>
      </c>
      <c r="E136" s="198">
        <v>39.78</v>
      </c>
      <c r="F136" s="198">
        <f t="shared" si="5"/>
        <v>0</v>
      </c>
      <c r="G136" s="196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9"/>
    </row>
    <row r="137" spans="1:21" ht="21" hidden="1">
      <c r="A137" s="195" t="s">
        <v>348</v>
      </c>
      <c r="B137" s="196" t="s">
        <v>349</v>
      </c>
      <c r="C137" s="196" t="s">
        <v>148</v>
      </c>
      <c r="D137" s="197">
        <f t="shared" si="4"/>
        <v>0</v>
      </c>
      <c r="E137" s="198">
        <v>42.38</v>
      </c>
      <c r="F137" s="198">
        <f t="shared" si="5"/>
        <v>0</v>
      </c>
      <c r="G137" s="196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9"/>
    </row>
    <row r="138" spans="1:21" ht="21" hidden="1">
      <c r="A138" s="195" t="s">
        <v>350</v>
      </c>
      <c r="B138" s="196" t="s">
        <v>351</v>
      </c>
      <c r="C138" s="196" t="s">
        <v>148</v>
      </c>
      <c r="D138" s="197">
        <f t="shared" si="4"/>
        <v>0</v>
      </c>
      <c r="E138" s="198">
        <v>4.42</v>
      </c>
      <c r="F138" s="198">
        <f t="shared" si="5"/>
        <v>0</v>
      </c>
      <c r="G138" s="196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9"/>
    </row>
    <row r="139" spans="1:21" ht="31.5">
      <c r="A139" s="195" t="s">
        <v>352</v>
      </c>
      <c r="B139" s="196" t="s">
        <v>353</v>
      </c>
      <c r="C139" s="196" t="s">
        <v>148</v>
      </c>
      <c r="D139" s="197">
        <f t="shared" si="4"/>
        <v>80</v>
      </c>
      <c r="E139" s="198">
        <v>34.611200000000004</v>
      </c>
      <c r="F139" s="198">
        <f t="shared" si="5"/>
        <v>2768.8960000000002</v>
      </c>
      <c r="G139" s="196" t="s">
        <v>96</v>
      </c>
      <c r="H139" s="197"/>
      <c r="I139" s="197"/>
      <c r="J139" s="197">
        <v>20</v>
      </c>
      <c r="K139" s="197"/>
      <c r="L139" s="197"/>
      <c r="M139" s="197">
        <v>20</v>
      </c>
      <c r="N139" s="197"/>
      <c r="O139" s="197"/>
      <c r="P139" s="197">
        <v>20</v>
      </c>
      <c r="Q139" s="197"/>
      <c r="R139" s="197"/>
      <c r="S139" s="199">
        <v>20</v>
      </c>
    </row>
    <row r="140" spans="1:21" ht="31.5">
      <c r="A140" s="195" t="s">
        <v>354</v>
      </c>
      <c r="B140" s="196" t="s">
        <v>355</v>
      </c>
      <c r="C140" s="196" t="s">
        <v>148</v>
      </c>
      <c r="D140" s="197">
        <f t="shared" si="4"/>
        <v>80</v>
      </c>
      <c r="E140" s="198">
        <v>34.611199999999997</v>
      </c>
      <c r="F140" s="198">
        <f t="shared" si="5"/>
        <v>2768.8959999999997</v>
      </c>
      <c r="G140" s="196" t="s">
        <v>96</v>
      </c>
      <c r="H140" s="197"/>
      <c r="I140" s="197"/>
      <c r="J140" s="197">
        <v>20</v>
      </c>
      <c r="K140" s="197"/>
      <c r="L140" s="197"/>
      <c r="M140" s="197">
        <v>20</v>
      </c>
      <c r="N140" s="197"/>
      <c r="O140" s="197"/>
      <c r="P140" s="197">
        <v>20</v>
      </c>
      <c r="Q140" s="197"/>
      <c r="R140" s="197"/>
      <c r="S140" s="199">
        <v>20</v>
      </c>
    </row>
    <row r="141" spans="1:21" ht="32.25" thickBot="1">
      <c r="A141" s="195" t="s">
        <v>356</v>
      </c>
      <c r="B141" s="196" t="s">
        <v>357</v>
      </c>
      <c r="C141" s="196" t="s">
        <v>148</v>
      </c>
      <c r="D141" s="197">
        <f t="shared" si="4"/>
        <v>20</v>
      </c>
      <c r="E141" s="198">
        <v>34.611200000000004</v>
      </c>
      <c r="F141" s="198">
        <f t="shared" si="5"/>
        <v>692.22400000000005</v>
      </c>
      <c r="G141" s="196" t="s">
        <v>96</v>
      </c>
      <c r="H141" s="197"/>
      <c r="I141" s="197"/>
      <c r="J141" s="197">
        <v>5</v>
      </c>
      <c r="K141" s="197"/>
      <c r="L141" s="197"/>
      <c r="M141" s="197">
        <v>5</v>
      </c>
      <c r="N141" s="197"/>
      <c r="O141" s="197"/>
      <c r="P141" s="197">
        <v>5</v>
      </c>
      <c r="Q141" s="197"/>
      <c r="R141" s="197"/>
      <c r="S141" s="199">
        <v>5</v>
      </c>
      <c r="U141" s="179">
        <f>SUM(F12:F141)</f>
        <v>494422.04000000004</v>
      </c>
    </row>
    <row r="142" spans="1:21" ht="32.25" hidden="1" thickBot="1">
      <c r="A142" s="195" t="s">
        <v>358</v>
      </c>
      <c r="B142" s="196" t="s">
        <v>359</v>
      </c>
      <c r="C142" s="196" t="s">
        <v>107</v>
      </c>
      <c r="D142" s="197">
        <f t="shared" si="4"/>
        <v>0</v>
      </c>
      <c r="E142" s="198">
        <v>129.66720000000001</v>
      </c>
      <c r="F142" s="198">
        <f t="shared" si="5"/>
        <v>0</v>
      </c>
      <c r="G142" s="196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9"/>
    </row>
    <row r="143" spans="1:21">
      <c r="A143" s="498" t="s">
        <v>360</v>
      </c>
      <c r="B143" s="499"/>
      <c r="C143" s="499"/>
      <c r="D143" s="499"/>
      <c r="E143" s="499"/>
      <c r="F143" s="499"/>
      <c r="G143" s="499"/>
      <c r="H143" s="499"/>
      <c r="I143" s="499"/>
      <c r="J143" s="499"/>
      <c r="K143" s="499"/>
      <c r="L143" s="499"/>
      <c r="M143" s="499"/>
      <c r="N143" s="499"/>
      <c r="O143" s="499"/>
      <c r="P143" s="499"/>
      <c r="Q143" s="499"/>
      <c r="R143" s="499"/>
      <c r="S143" s="500"/>
    </row>
    <row r="144" spans="1:21">
      <c r="A144" s="190" t="s">
        <v>361</v>
      </c>
      <c r="B144" s="191"/>
      <c r="C144" s="191"/>
      <c r="D144" s="192">
        <f t="shared" si="4"/>
        <v>0</v>
      </c>
      <c r="E144" s="193"/>
      <c r="F144" s="193">
        <f t="shared" si="5"/>
        <v>0</v>
      </c>
      <c r="G144" s="191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4"/>
    </row>
    <row r="145" spans="1:19">
      <c r="A145" s="195"/>
      <c r="B145" s="196" t="s">
        <v>362</v>
      </c>
      <c r="C145" s="196" t="s">
        <v>148</v>
      </c>
      <c r="D145" s="197">
        <f t="shared" si="4"/>
        <v>24</v>
      </c>
      <c r="E145" s="198">
        <v>150</v>
      </c>
      <c r="F145" s="198">
        <f t="shared" si="5"/>
        <v>3600</v>
      </c>
      <c r="G145" s="196" t="s">
        <v>35</v>
      </c>
      <c r="H145" s="197"/>
      <c r="I145" s="197"/>
      <c r="J145" s="197">
        <v>6</v>
      </c>
      <c r="K145" s="197"/>
      <c r="L145" s="197"/>
      <c r="M145" s="197">
        <v>6</v>
      </c>
      <c r="N145" s="197"/>
      <c r="O145" s="197"/>
      <c r="P145" s="197">
        <v>6</v>
      </c>
      <c r="Q145" s="197"/>
      <c r="R145" s="197"/>
      <c r="S145" s="199">
        <v>6</v>
      </c>
    </row>
    <row r="146" spans="1:19">
      <c r="A146" s="195"/>
      <c r="B146" s="196" t="s">
        <v>363</v>
      </c>
      <c r="C146" s="196" t="s">
        <v>148</v>
      </c>
      <c r="D146" s="197">
        <f t="shared" si="4"/>
        <v>40</v>
      </c>
      <c r="E146" s="198">
        <v>150</v>
      </c>
      <c r="F146" s="198">
        <f t="shared" si="5"/>
        <v>6000</v>
      </c>
      <c r="G146" s="196" t="s">
        <v>35</v>
      </c>
      <c r="H146" s="197"/>
      <c r="I146" s="197"/>
      <c r="J146" s="197">
        <v>10</v>
      </c>
      <c r="K146" s="197"/>
      <c r="L146" s="197"/>
      <c r="M146" s="197">
        <v>10</v>
      </c>
      <c r="N146" s="197"/>
      <c r="O146" s="197"/>
      <c r="P146" s="197">
        <v>10</v>
      </c>
      <c r="Q146" s="197"/>
      <c r="R146" s="197"/>
      <c r="S146" s="199">
        <v>10</v>
      </c>
    </row>
    <row r="147" spans="1:19">
      <c r="A147" s="195"/>
      <c r="B147" s="196" t="s">
        <v>364</v>
      </c>
      <c r="C147" s="196" t="s">
        <v>148</v>
      </c>
      <c r="D147" s="197">
        <f t="shared" ref="D147:D183" si="6">SUM(H147:S147)</f>
        <v>24</v>
      </c>
      <c r="E147" s="198">
        <v>150</v>
      </c>
      <c r="F147" s="198">
        <f t="shared" si="5"/>
        <v>3600</v>
      </c>
      <c r="G147" s="196" t="s">
        <v>35</v>
      </c>
      <c r="H147" s="197"/>
      <c r="I147" s="197"/>
      <c r="J147" s="197">
        <v>6</v>
      </c>
      <c r="K147" s="197"/>
      <c r="L147" s="197"/>
      <c r="M147" s="197">
        <v>6</v>
      </c>
      <c r="N147" s="197"/>
      <c r="O147" s="197"/>
      <c r="P147" s="197">
        <v>6</v>
      </c>
      <c r="Q147" s="197"/>
      <c r="R147" s="197"/>
      <c r="S147" s="199">
        <v>6</v>
      </c>
    </row>
    <row r="148" spans="1:19">
      <c r="A148" s="190" t="s">
        <v>104</v>
      </c>
      <c r="B148" s="191"/>
      <c r="C148" s="191"/>
      <c r="D148" s="192">
        <f t="shared" si="6"/>
        <v>0</v>
      </c>
      <c r="E148" s="193"/>
      <c r="F148" s="193">
        <f t="shared" si="5"/>
        <v>0</v>
      </c>
      <c r="G148" s="191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  <c r="R148" s="192"/>
      <c r="S148" s="194"/>
    </row>
    <row r="149" spans="1:19">
      <c r="A149" s="195"/>
      <c r="B149" s="196" t="s">
        <v>365</v>
      </c>
      <c r="C149" s="196" t="s">
        <v>107</v>
      </c>
      <c r="D149" s="197">
        <f t="shared" si="6"/>
        <v>8</v>
      </c>
      <c r="E149" s="198">
        <v>90</v>
      </c>
      <c r="F149" s="198">
        <f t="shared" si="5"/>
        <v>720</v>
      </c>
      <c r="G149" s="196" t="s">
        <v>35</v>
      </c>
      <c r="H149" s="197"/>
      <c r="I149" s="197"/>
      <c r="J149" s="197">
        <v>2</v>
      </c>
      <c r="K149" s="197"/>
      <c r="L149" s="197"/>
      <c r="M149" s="197">
        <v>2</v>
      </c>
      <c r="N149" s="197"/>
      <c r="O149" s="197"/>
      <c r="P149" s="197">
        <v>2</v>
      </c>
      <c r="Q149" s="197"/>
      <c r="R149" s="197"/>
      <c r="S149" s="199">
        <v>2</v>
      </c>
    </row>
    <row r="150" spans="1:19">
      <c r="A150" s="195"/>
      <c r="B150" s="196" t="s">
        <v>366</v>
      </c>
      <c r="C150" s="196" t="s">
        <v>107</v>
      </c>
      <c r="D150" s="197">
        <f t="shared" si="6"/>
        <v>50</v>
      </c>
      <c r="E150" s="198">
        <v>50</v>
      </c>
      <c r="F150" s="198">
        <f t="shared" si="5"/>
        <v>2500</v>
      </c>
      <c r="G150" s="196" t="s">
        <v>35</v>
      </c>
      <c r="H150" s="197"/>
      <c r="I150" s="197"/>
      <c r="J150" s="197">
        <v>10</v>
      </c>
      <c r="K150" s="197"/>
      <c r="L150" s="197"/>
      <c r="M150" s="197">
        <v>20</v>
      </c>
      <c r="N150" s="197"/>
      <c r="O150" s="197"/>
      <c r="P150" s="197">
        <v>10</v>
      </c>
      <c r="Q150" s="197"/>
      <c r="R150" s="197"/>
      <c r="S150" s="199">
        <v>10</v>
      </c>
    </row>
    <row r="151" spans="1:19">
      <c r="A151" s="190" t="s">
        <v>367</v>
      </c>
      <c r="B151" s="191"/>
      <c r="C151" s="191"/>
      <c r="D151" s="192">
        <f t="shared" si="6"/>
        <v>0</v>
      </c>
      <c r="E151" s="193"/>
      <c r="F151" s="193">
        <f t="shared" si="5"/>
        <v>0</v>
      </c>
      <c r="G151" s="191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  <c r="R151" s="192"/>
      <c r="S151" s="194"/>
    </row>
    <row r="152" spans="1:19" ht="21">
      <c r="A152" s="195"/>
      <c r="B152" s="196" t="s">
        <v>368</v>
      </c>
      <c r="C152" s="196" t="s">
        <v>148</v>
      </c>
      <c r="D152" s="197">
        <f t="shared" si="6"/>
        <v>16</v>
      </c>
      <c r="E152" s="198">
        <v>4500</v>
      </c>
      <c r="F152" s="198">
        <f t="shared" si="5"/>
        <v>72000</v>
      </c>
      <c r="G152" s="196"/>
      <c r="H152" s="197"/>
      <c r="I152" s="197"/>
      <c r="J152" s="197">
        <v>4</v>
      </c>
      <c r="K152" s="197"/>
      <c r="L152" s="197"/>
      <c r="M152" s="197">
        <v>4</v>
      </c>
      <c r="N152" s="197"/>
      <c r="O152" s="197"/>
      <c r="P152" s="197">
        <v>4</v>
      </c>
      <c r="Q152" s="197"/>
      <c r="R152" s="197"/>
      <c r="S152" s="199">
        <v>4</v>
      </c>
    </row>
    <row r="153" spans="1:19" ht="21">
      <c r="A153" s="195"/>
      <c r="B153" s="196" t="s">
        <v>369</v>
      </c>
      <c r="C153" s="196" t="s">
        <v>148</v>
      </c>
      <c r="D153" s="197">
        <f t="shared" si="6"/>
        <v>8</v>
      </c>
      <c r="E153" s="198">
        <v>4500</v>
      </c>
      <c r="F153" s="198">
        <f t="shared" si="5"/>
        <v>36000</v>
      </c>
      <c r="G153" s="196"/>
      <c r="H153" s="197"/>
      <c r="I153" s="197"/>
      <c r="J153" s="197">
        <v>2</v>
      </c>
      <c r="K153" s="197"/>
      <c r="L153" s="197"/>
      <c r="M153" s="197">
        <v>2</v>
      </c>
      <c r="N153" s="197"/>
      <c r="O153" s="197"/>
      <c r="P153" s="197">
        <v>2</v>
      </c>
      <c r="Q153" s="197"/>
      <c r="R153" s="197"/>
      <c r="S153" s="199">
        <v>2</v>
      </c>
    </row>
    <row r="154" spans="1:19" ht="21">
      <c r="A154" s="195"/>
      <c r="B154" s="196" t="s">
        <v>370</v>
      </c>
      <c r="C154" s="196" t="s">
        <v>148</v>
      </c>
      <c r="D154" s="197">
        <f t="shared" si="6"/>
        <v>8</v>
      </c>
      <c r="E154" s="198">
        <v>4500</v>
      </c>
      <c r="F154" s="198">
        <f t="shared" si="5"/>
        <v>36000</v>
      </c>
      <c r="G154" s="196"/>
      <c r="H154" s="197"/>
      <c r="I154" s="197"/>
      <c r="J154" s="197">
        <v>2</v>
      </c>
      <c r="K154" s="197"/>
      <c r="L154" s="197"/>
      <c r="M154" s="197">
        <v>2</v>
      </c>
      <c r="N154" s="197"/>
      <c r="O154" s="197"/>
      <c r="P154" s="197">
        <v>2</v>
      </c>
      <c r="Q154" s="197"/>
      <c r="R154" s="197"/>
      <c r="S154" s="199">
        <v>2</v>
      </c>
    </row>
    <row r="155" spans="1:19" ht="21">
      <c r="A155" s="195"/>
      <c r="B155" s="196" t="s">
        <v>371</v>
      </c>
      <c r="C155" s="196" t="s">
        <v>148</v>
      </c>
      <c r="D155" s="197">
        <f t="shared" si="6"/>
        <v>8</v>
      </c>
      <c r="E155" s="198">
        <v>4500</v>
      </c>
      <c r="F155" s="198">
        <f t="shared" si="5"/>
        <v>36000</v>
      </c>
      <c r="G155" s="196"/>
      <c r="H155" s="197"/>
      <c r="I155" s="197"/>
      <c r="J155" s="197">
        <v>2</v>
      </c>
      <c r="K155" s="197"/>
      <c r="L155" s="197"/>
      <c r="M155" s="197">
        <v>2</v>
      </c>
      <c r="N155" s="197"/>
      <c r="O155" s="197"/>
      <c r="P155" s="197">
        <v>2</v>
      </c>
      <c r="Q155" s="197"/>
      <c r="R155" s="197"/>
      <c r="S155" s="199">
        <v>2</v>
      </c>
    </row>
    <row r="156" spans="1:19">
      <c r="A156" s="195"/>
      <c r="B156" s="196" t="s">
        <v>372</v>
      </c>
      <c r="C156" s="196" t="s">
        <v>148</v>
      </c>
      <c r="D156" s="197">
        <f t="shared" si="6"/>
        <v>20</v>
      </c>
      <c r="E156" s="198">
        <v>300</v>
      </c>
      <c r="F156" s="198">
        <f t="shared" si="5"/>
        <v>6000</v>
      </c>
      <c r="G156" s="196"/>
      <c r="H156" s="197"/>
      <c r="I156" s="197"/>
      <c r="J156" s="197">
        <v>5</v>
      </c>
      <c r="K156" s="197"/>
      <c r="L156" s="197"/>
      <c r="M156" s="197">
        <v>5</v>
      </c>
      <c r="N156" s="197"/>
      <c r="O156" s="197"/>
      <c r="P156" s="197">
        <v>5</v>
      </c>
      <c r="Q156" s="197"/>
      <c r="R156" s="197"/>
      <c r="S156" s="199">
        <v>5</v>
      </c>
    </row>
    <row r="157" spans="1:19">
      <c r="A157" s="195"/>
      <c r="B157" s="196" t="s">
        <v>373</v>
      </c>
      <c r="C157" s="196" t="s">
        <v>148</v>
      </c>
      <c r="D157" s="197">
        <f t="shared" si="6"/>
        <v>20</v>
      </c>
      <c r="E157" s="198">
        <v>300</v>
      </c>
      <c r="F157" s="198">
        <f t="shared" si="5"/>
        <v>6000</v>
      </c>
      <c r="G157" s="196"/>
      <c r="H157" s="197"/>
      <c r="I157" s="197"/>
      <c r="J157" s="197">
        <v>5</v>
      </c>
      <c r="K157" s="197"/>
      <c r="L157" s="197"/>
      <c r="M157" s="197">
        <v>5</v>
      </c>
      <c r="N157" s="197"/>
      <c r="O157" s="197"/>
      <c r="P157" s="197">
        <v>5</v>
      </c>
      <c r="Q157" s="197"/>
      <c r="R157" s="197"/>
      <c r="S157" s="199">
        <v>5</v>
      </c>
    </row>
    <row r="158" spans="1:19">
      <c r="A158" s="195"/>
      <c r="B158" s="196" t="s">
        <v>374</v>
      </c>
      <c r="C158" s="196" t="s">
        <v>148</v>
      </c>
      <c r="D158" s="197">
        <f t="shared" si="6"/>
        <v>20</v>
      </c>
      <c r="E158" s="198">
        <v>300</v>
      </c>
      <c r="F158" s="198">
        <f t="shared" si="5"/>
        <v>6000</v>
      </c>
      <c r="G158" s="196"/>
      <c r="H158" s="197"/>
      <c r="I158" s="197"/>
      <c r="J158" s="197">
        <v>5</v>
      </c>
      <c r="K158" s="197"/>
      <c r="L158" s="197"/>
      <c r="M158" s="197">
        <v>5</v>
      </c>
      <c r="N158" s="197"/>
      <c r="O158" s="197"/>
      <c r="P158" s="197">
        <v>5</v>
      </c>
      <c r="Q158" s="197"/>
      <c r="R158" s="197"/>
      <c r="S158" s="199">
        <v>5</v>
      </c>
    </row>
    <row r="159" spans="1:19">
      <c r="A159" s="195"/>
      <c r="B159" s="196" t="s">
        <v>375</v>
      </c>
      <c r="C159" s="196" t="s">
        <v>148</v>
      </c>
      <c r="D159" s="197">
        <f t="shared" si="6"/>
        <v>20</v>
      </c>
      <c r="E159" s="198">
        <v>300</v>
      </c>
      <c r="F159" s="198">
        <f t="shared" si="5"/>
        <v>6000</v>
      </c>
      <c r="G159" s="196"/>
      <c r="H159" s="197"/>
      <c r="I159" s="197"/>
      <c r="J159" s="197">
        <v>5</v>
      </c>
      <c r="K159" s="197"/>
      <c r="L159" s="197"/>
      <c r="M159" s="197">
        <v>5</v>
      </c>
      <c r="N159" s="197"/>
      <c r="O159" s="197"/>
      <c r="P159" s="197">
        <v>5</v>
      </c>
      <c r="Q159" s="197"/>
      <c r="R159" s="197"/>
      <c r="S159" s="199">
        <v>5</v>
      </c>
    </row>
    <row r="160" spans="1:19">
      <c r="A160" s="195"/>
      <c r="B160" s="196" t="s">
        <v>376</v>
      </c>
      <c r="C160" s="196" t="s">
        <v>148</v>
      </c>
      <c r="D160" s="197">
        <f t="shared" si="6"/>
        <v>12</v>
      </c>
      <c r="E160" s="198">
        <v>800</v>
      </c>
      <c r="F160" s="198">
        <f t="shared" si="5"/>
        <v>9600</v>
      </c>
      <c r="G160" s="196"/>
      <c r="H160" s="197"/>
      <c r="I160" s="197"/>
      <c r="J160" s="197">
        <v>3</v>
      </c>
      <c r="K160" s="197"/>
      <c r="L160" s="197"/>
      <c r="M160" s="197">
        <v>3</v>
      </c>
      <c r="N160" s="197"/>
      <c r="O160" s="197"/>
      <c r="P160" s="197">
        <v>3</v>
      </c>
      <c r="Q160" s="197"/>
      <c r="R160" s="197"/>
      <c r="S160" s="199">
        <v>3</v>
      </c>
    </row>
    <row r="161" spans="1:21">
      <c r="A161" s="195"/>
      <c r="B161" s="196" t="s">
        <v>377</v>
      </c>
      <c r="C161" s="196" t="s">
        <v>148</v>
      </c>
      <c r="D161" s="197">
        <f t="shared" si="6"/>
        <v>12</v>
      </c>
      <c r="E161" s="198">
        <v>800</v>
      </c>
      <c r="F161" s="198">
        <f t="shared" si="5"/>
        <v>9600</v>
      </c>
      <c r="G161" s="196"/>
      <c r="H161" s="197"/>
      <c r="I161" s="197"/>
      <c r="J161" s="197">
        <v>3</v>
      </c>
      <c r="K161" s="197"/>
      <c r="L161" s="197"/>
      <c r="M161" s="197">
        <v>3</v>
      </c>
      <c r="N161" s="197"/>
      <c r="O161" s="197"/>
      <c r="P161" s="197">
        <v>3</v>
      </c>
      <c r="Q161" s="197"/>
      <c r="R161" s="197"/>
      <c r="S161" s="199">
        <v>3</v>
      </c>
    </row>
    <row r="162" spans="1:21">
      <c r="A162" s="195"/>
      <c r="B162" s="196" t="s">
        <v>378</v>
      </c>
      <c r="C162" s="196" t="s">
        <v>148</v>
      </c>
      <c r="D162" s="197">
        <f t="shared" si="6"/>
        <v>12</v>
      </c>
      <c r="E162" s="198">
        <v>800</v>
      </c>
      <c r="F162" s="198">
        <f t="shared" si="5"/>
        <v>9600</v>
      </c>
      <c r="G162" s="196"/>
      <c r="H162" s="197"/>
      <c r="I162" s="197"/>
      <c r="J162" s="197">
        <v>3</v>
      </c>
      <c r="K162" s="197"/>
      <c r="L162" s="197"/>
      <c r="M162" s="197">
        <v>3</v>
      </c>
      <c r="N162" s="197"/>
      <c r="O162" s="197"/>
      <c r="P162" s="197">
        <v>3</v>
      </c>
      <c r="Q162" s="197"/>
      <c r="R162" s="197"/>
      <c r="S162" s="199">
        <v>3</v>
      </c>
    </row>
    <row r="163" spans="1:21">
      <c r="A163" s="195"/>
      <c r="B163" s="196" t="s">
        <v>379</v>
      </c>
      <c r="C163" s="196" t="s">
        <v>148</v>
      </c>
      <c r="D163" s="197">
        <f t="shared" si="6"/>
        <v>12</v>
      </c>
      <c r="E163" s="198">
        <v>800</v>
      </c>
      <c r="F163" s="198">
        <f t="shared" si="5"/>
        <v>9600</v>
      </c>
      <c r="G163" s="196"/>
      <c r="H163" s="197"/>
      <c r="I163" s="197"/>
      <c r="J163" s="197">
        <v>3</v>
      </c>
      <c r="K163" s="197"/>
      <c r="L163" s="197"/>
      <c r="M163" s="197">
        <v>3</v>
      </c>
      <c r="N163" s="197"/>
      <c r="O163" s="197"/>
      <c r="P163" s="197">
        <v>3</v>
      </c>
      <c r="Q163" s="197"/>
      <c r="R163" s="197"/>
      <c r="S163" s="199">
        <v>3</v>
      </c>
    </row>
    <row r="164" spans="1:21">
      <c r="A164" s="195"/>
      <c r="B164" s="196" t="s">
        <v>380</v>
      </c>
      <c r="C164" s="196" t="s">
        <v>148</v>
      </c>
      <c r="D164" s="197">
        <f t="shared" si="6"/>
        <v>12</v>
      </c>
      <c r="E164" s="198">
        <v>900</v>
      </c>
      <c r="F164" s="198">
        <f t="shared" si="5"/>
        <v>10800</v>
      </c>
      <c r="G164" s="196"/>
      <c r="H164" s="197"/>
      <c r="I164" s="197"/>
      <c r="J164" s="197">
        <v>3</v>
      </c>
      <c r="K164" s="197"/>
      <c r="L164" s="197"/>
      <c r="M164" s="197">
        <v>3</v>
      </c>
      <c r="N164" s="197"/>
      <c r="O164" s="197"/>
      <c r="P164" s="197">
        <v>3</v>
      </c>
      <c r="Q164" s="197"/>
      <c r="R164" s="197"/>
      <c r="S164" s="199">
        <v>3</v>
      </c>
    </row>
    <row r="165" spans="1:21">
      <c r="A165" s="190" t="s">
        <v>381</v>
      </c>
      <c r="B165" s="191"/>
      <c r="C165" s="191"/>
      <c r="D165" s="192">
        <f t="shared" si="6"/>
        <v>0</v>
      </c>
      <c r="E165" s="193"/>
      <c r="F165" s="193">
        <f t="shared" si="5"/>
        <v>0</v>
      </c>
      <c r="G165" s="191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  <c r="S165" s="194"/>
    </row>
    <row r="166" spans="1:21" ht="21">
      <c r="A166" s="195"/>
      <c r="B166" s="196" t="s">
        <v>382</v>
      </c>
      <c r="C166" s="196" t="s">
        <v>131</v>
      </c>
      <c r="D166" s="197">
        <f t="shared" si="6"/>
        <v>4</v>
      </c>
      <c r="E166" s="198">
        <v>250</v>
      </c>
      <c r="F166" s="198">
        <f t="shared" si="5"/>
        <v>1000</v>
      </c>
      <c r="G166" s="196"/>
      <c r="H166" s="197"/>
      <c r="I166" s="197"/>
      <c r="J166" s="197">
        <v>1</v>
      </c>
      <c r="K166" s="197"/>
      <c r="L166" s="197"/>
      <c r="M166" s="197">
        <v>1</v>
      </c>
      <c r="N166" s="197"/>
      <c r="O166" s="197"/>
      <c r="P166" s="197">
        <v>1</v>
      </c>
      <c r="Q166" s="197"/>
      <c r="R166" s="197"/>
      <c r="S166" s="199">
        <v>1</v>
      </c>
    </row>
    <row r="167" spans="1:21">
      <c r="A167" s="195"/>
      <c r="B167" s="196" t="s">
        <v>383</v>
      </c>
      <c r="C167" s="196" t="s">
        <v>107</v>
      </c>
      <c r="D167" s="197">
        <f t="shared" si="6"/>
        <v>12</v>
      </c>
      <c r="E167" s="198">
        <v>300</v>
      </c>
      <c r="F167" s="198">
        <f t="shared" si="5"/>
        <v>3600</v>
      </c>
      <c r="G167" s="196"/>
      <c r="H167" s="197"/>
      <c r="I167" s="197"/>
      <c r="J167" s="197">
        <v>3</v>
      </c>
      <c r="K167" s="197"/>
      <c r="L167" s="197"/>
      <c r="M167" s="197">
        <v>3</v>
      </c>
      <c r="N167" s="197"/>
      <c r="O167" s="197"/>
      <c r="P167" s="197">
        <v>3</v>
      </c>
      <c r="Q167" s="197"/>
      <c r="R167" s="197"/>
      <c r="S167" s="199">
        <v>3</v>
      </c>
    </row>
    <row r="168" spans="1:21">
      <c r="A168" s="195"/>
      <c r="B168" s="196" t="s">
        <v>384</v>
      </c>
      <c r="C168" s="196" t="s">
        <v>107</v>
      </c>
      <c r="D168" s="197">
        <f t="shared" si="6"/>
        <v>12</v>
      </c>
      <c r="E168" s="198">
        <v>60</v>
      </c>
      <c r="F168" s="198">
        <f t="shared" si="5"/>
        <v>720</v>
      </c>
      <c r="G168" s="196"/>
      <c r="H168" s="197"/>
      <c r="I168" s="197"/>
      <c r="J168" s="197">
        <v>3</v>
      </c>
      <c r="K168" s="197"/>
      <c r="L168" s="197"/>
      <c r="M168" s="197">
        <v>3</v>
      </c>
      <c r="N168" s="197"/>
      <c r="O168" s="197"/>
      <c r="P168" s="197">
        <v>3</v>
      </c>
      <c r="Q168" s="197"/>
      <c r="R168" s="197"/>
      <c r="S168" s="199">
        <v>3</v>
      </c>
    </row>
    <row r="169" spans="1:21">
      <c r="A169" s="195"/>
      <c r="B169" s="196" t="s">
        <v>385</v>
      </c>
      <c r="C169" s="196" t="s">
        <v>107</v>
      </c>
      <c r="D169" s="197">
        <f t="shared" si="6"/>
        <v>12</v>
      </c>
      <c r="E169" s="198">
        <v>150</v>
      </c>
      <c r="F169" s="198">
        <f t="shared" si="5"/>
        <v>1800</v>
      </c>
      <c r="G169" s="196"/>
      <c r="H169" s="197"/>
      <c r="I169" s="197"/>
      <c r="J169" s="197">
        <v>3</v>
      </c>
      <c r="K169" s="197"/>
      <c r="L169" s="197"/>
      <c r="M169" s="197">
        <v>3</v>
      </c>
      <c r="N169" s="197"/>
      <c r="O169" s="197"/>
      <c r="P169" s="197">
        <v>3</v>
      </c>
      <c r="Q169" s="197"/>
      <c r="R169" s="197"/>
      <c r="S169" s="199">
        <v>3</v>
      </c>
    </row>
    <row r="170" spans="1:21">
      <c r="A170" s="190" t="s">
        <v>345</v>
      </c>
      <c r="B170" s="191"/>
      <c r="C170" s="191"/>
      <c r="D170" s="192"/>
      <c r="E170" s="193"/>
      <c r="F170" s="193"/>
      <c r="G170" s="191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  <c r="R170" s="192"/>
      <c r="S170" s="194"/>
    </row>
    <row r="171" spans="1:21">
      <c r="A171" s="195"/>
      <c r="B171" s="196" t="s">
        <v>386</v>
      </c>
      <c r="C171" s="196" t="s">
        <v>148</v>
      </c>
      <c r="D171" s="197">
        <v>20</v>
      </c>
      <c r="E171" s="198">
        <v>100</v>
      </c>
      <c r="F171" s="198">
        <f t="shared" si="5"/>
        <v>2000</v>
      </c>
      <c r="G171" s="196"/>
      <c r="H171" s="197"/>
      <c r="I171" s="197"/>
      <c r="J171" s="197"/>
      <c r="K171" s="197"/>
      <c r="L171" s="197"/>
      <c r="M171" s="197">
        <v>20</v>
      </c>
      <c r="N171" s="197"/>
      <c r="O171" s="197"/>
      <c r="P171" s="197"/>
      <c r="Q171" s="197"/>
      <c r="R171" s="197"/>
      <c r="S171" s="199"/>
    </row>
    <row r="172" spans="1:21">
      <c r="A172" s="190" t="s">
        <v>387</v>
      </c>
      <c r="B172" s="191"/>
      <c r="C172" s="191"/>
      <c r="D172" s="192">
        <f t="shared" si="6"/>
        <v>0</v>
      </c>
      <c r="E172" s="193"/>
      <c r="F172" s="193">
        <f t="shared" si="5"/>
        <v>0</v>
      </c>
      <c r="G172" s="191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  <c r="S172" s="194"/>
    </row>
    <row r="173" spans="1:21">
      <c r="A173" s="195"/>
      <c r="B173" s="196" t="s">
        <v>388</v>
      </c>
      <c r="C173" s="196" t="s">
        <v>148</v>
      </c>
      <c r="D173" s="197">
        <f t="shared" si="6"/>
        <v>60</v>
      </c>
      <c r="E173" s="198">
        <v>300</v>
      </c>
      <c r="F173" s="198">
        <f t="shared" si="5"/>
        <v>18000</v>
      </c>
      <c r="G173" s="196"/>
      <c r="H173" s="197"/>
      <c r="I173" s="197"/>
      <c r="J173" s="197">
        <v>15</v>
      </c>
      <c r="K173" s="197"/>
      <c r="L173" s="197"/>
      <c r="M173" s="197">
        <v>15</v>
      </c>
      <c r="N173" s="197"/>
      <c r="O173" s="197"/>
      <c r="P173" s="197">
        <v>15</v>
      </c>
      <c r="Q173" s="197"/>
      <c r="R173" s="197"/>
      <c r="S173" s="199">
        <v>15</v>
      </c>
    </row>
    <row r="174" spans="1:21" ht="15.75" thickBot="1">
      <c r="A174" s="195"/>
      <c r="B174" s="196" t="s">
        <v>389</v>
      </c>
      <c r="C174" s="196" t="s">
        <v>390</v>
      </c>
      <c r="D174" s="197">
        <f t="shared" si="6"/>
        <v>360</v>
      </c>
      <c r="E174" s="198">
        <v>20</v>
      </c>
      <c r="F174" s="198">
        <f t="shared" si="5"/>
        <v>7200</v>
      </c>
      <c r="G174" s="196"/>
      <c r="H174" s="197">
        <f>30</f>
        <v>30</v>
      </c>
      <c r="I174" s="197">
        <v>30</v>
      </c>
      <c r="J174" s="197">
        <v>30</v>
      </c>
      <c r="K174" s="197">
        <v>30</v>
      </c>
      <c r="L174" s="197">
        <v>30</v>
      </c>
      <c r="M174" s="197">
        <v>30</v>
      </c>
      <c r="N174" s="197">
        <v>30</v>
      </c>
      <c r="O174" s="197">
        <v>30</v>
      </c>
      <c r="P174" s="197">
        <v>30</v>
      </c>
      <c r="Q174" s="197">
        <v>30</v>
      </c>
      <c r="R174" s="197">
        <v>30</v>
      </c>
      <c r="S174" s="199">
        <v>30</v>
      </c>
      <c r="U174" s="179">
        <f>SUM(F145:F174)</f>
        <v>303940</v>
      </c>
    </row>
    <row r="175" spans="1:21" ht="15.75" hidden="1" thickBot="1">
      <c r="A175" s="195"/>
      <c r="B175" s="196"/>
      <c r="C175" s="196"/>
      <c r="D175" s="197">
        <f t="shared" si="6"/>
        <v>0</v>
      </c>
      <c r="E175" s="198"/>
      <c r="F175" s="198">
        <f t="shared" si="5"/>
        <v>0</v>
      </c>
      <c r="G175" s="196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9"/>
    </row>
    <row r="176" spans="1:21" ht="15.75" hidden="1" thickBot="1">
      <c r="A176" s="195"/>
      <c r="B176" s="196"/>
      <c r="C176" s="196"/>
      <c r="D176" s="197">
        <f t="shared" si="6"/>
        <v>0</v>
      </c>
      <c r="E176" s="198"/>
      <c r="F176" s="198">
        <f t="shared" si="5"/>
        <v>0</v>
      </c>
      <c r="G176" s="196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9"/>
    </row>
    <row r="177" spans="1:24" ht="15.75" hidden="1" thickBot="1">
      <c r="A177" s="195"/>
      <c r="B177" s="196"/>
      <c r="C177" s="196"/>
      <c r="D177" s="197">
        <f t="shared" si="6"/>
        <v>0</v>
      </c>
      <c r="E177" s="198"/>
      <c r="F177" s="198">
        <f t="shared" si="5"/>
        <v>0</v>
      </c>
      <c r="G177" s="196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9"/>
    </row>
    <row r="178" spans="1:24" ht="15.75" hidden="1" thickBot="1">
      <c r="A178" s="195"/>
      <c r="B178" s="196"/>
      <c r="C178" s="196"/>
      <c r="D178" s="197">
        <f t="shared" si="6"/>
        <v>0</v>
      </c>
      <c r="E178" s="198"/>
      <c r="F178" s="198">
        <f t="shared" si="5"/>
        <v>0</v>
      </c>
      <c r="G178" s="196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9"/>
    </row>
    <row r="179" spans="1:24" ht="15.75" hidden="1" thickBot="1">
      <c r="A179" s="195"/>
      <c r="B179" s="196"/>
      <c r="C179" s="196"/>
      <c r="D179" s="197">
        <f t="shared" si="6"/>
        <v>0</v>
      </c>
      <c r="E179" s="198"/>
      <c r="F179" s="198">
        <f t="shared" si="5"/>
        <v>0</v>
      </c>
      <c r="G179" s="196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7"/>
      <c r="S179" s="199"/>
    </row>
    <row r="180" spans="1:24" ht="15.75" hidden="1" thickBot="1">
      <c r="A180" s="195"/>
      <c r="B180" s="196"/>
      <c r="C180" s="196"/>
      <c r="D180" s="197">
        <f t="shared" si="6"/>
        <v>0</v>
      </c>
      <c r="E180" s="198"/>
      <c r="F180" s="198">
        <f t="shared" si="5"/>
        <v>0</v>
      </c>
      <c r="G180" s="196"/>
      <c r="H180" s="197"/>
      <c r="I180" s="197"/>
      <c r="J180" s="197"/>
      <c r="K180" s="197"/>
      <c r="L180" s="197"/>
      <c r="M180" s="197"/>
      <c r="N180" s="197"/>
      <c r="O180" s="197"/>
      <c r="P180" s="197"/>
      <c r="Q180" s="197"/>
      <c r="R180" s="197"/>
      <c r="S180" s="199"/>
    </row>
    <row r="181" spans="1:24" ht="15.75" hidden="1" thickBot="1">
      <c r="A181" s="195"/>
      <c r="B181" s="196"/>
      <c r="C181" s="196"/>
      <c r="D181" s="197">
        <f t="shared" si="6"/>
        <v>0</v>
      </c>
      <c r="E181" s="198"/>
      <c r="F181" s="198">
        <f t="shared" si="5"/>
        <v>0</v>
      </c>
      <c r="G181" s="196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9"/>
    </row>
    <row r="182" spans="1:24" ht="15.75" hidden="1" thickBot="1">
      <c r="A182" s="195"/>
      <c r="B182" s="196"/>
      <c r="C182" s="196"/>
      <c r="D182" s="197">
        <f t="shared" si="6"/>
        <v>0</v>
      </c>
      <c r="E182" s="198"/>
      <c r="F182" s="198">
        <f t="shared" si="5"/>
        <v>0</v>
      </c>
      <c r="G182" s="196"/>
      <c r="H182" s="197"/>
      <c r="I182" s="197"/>
      <c r="J182" s="197"/>
      <c r="K182" s="197"/>
      <c r="L182" s="197"/>
      <c r="M182" s="197"/>
      <c r="N182" s="197"/>
      <c r="O182" s="197"/>
      <c r="P182" s="197"/>
      <c r="Q182" s="197"/>
      <c r="R182" s="197"/>
      <c r="S182" s="199"/>
    </row>
    <row r="183" spans="1:24" ht="15.75" hidden="1" thickBot="1">
      <c r="A183" s="195"/>
      <c r="B183" s="196"/>
      <c r="C183" s="196"/>
      <c r="D183" s="197">
        <f t="shared" si="6"/>
        <v>0</v>
      </c>
      <c r="E183" s="198"/>
      <c r="F183" s="198">
        <f t="shared" ref="F183" si="7">D183*E183</f>
        <v>0</v>
      </c>
      <c r="G183" s="196"/>
      <c r="H183" s="197"/>
      <c r="I183" s="197"/>
      <c r="J183" s="197"/>
      <c r="K183" s="197"/>
      <c r="L183" s="197"/>
      <c r="M183" s="197"/>
      <c r="N183" s="197"/>
      <c r="O183" s="197"/>
      <c r="P183" s="197"/>
      <c r="Q183" s="197"/>
      <c r="R183" s="197"/>
      <c r="S183" s="199"/>
    </row>
    <row r="184" spans="1:24">
      <c r="A184" s="498" t="s">
        <v>391</v>
      </c>
      <c r="B184" s="499"/>
      <c r="C184" s="499"/>
      <c r="D184" s="499"/>
      <c r="E184" s="499"/>
      <c r="F184" s="499"/>
      <c r="G184" s="499"/>
      <c r="H184" s="499"/>
      <c r="I184" s="499"/>
      <c r="J184" s="499"/>
      <c r="K184" s="499"/>
      <c r="L184" s="499"/>
      <c r="M184" s="499"/>
      <c r="N184" s="499"/>
      <c r="O184" s="499"/>
      <c r="P184" s="499"/>
      <c r="Q184" s="499"/>
      <c r="R184" s="499"/>
      <c r="S184" s="500"/>
    </row>
    <row r="185" spans="1:24" ht="25.5">
      <c r="A185" s="195"/>
      <c r="B185" s="200" t="s">
        <v>392</v>
      </c>
      <c r="C185" s="201" t="s">
        <v>393</v>
      </c>
      <c r="D185" s="197">
        <f t="shared" ref="D185:D196" si="8">SUM(H185:S185)</f>
        <v>2</v>
      </c>
      <c r="E185" s="202">
        <v>10000</v>
      </c>
      <c r="F185" s="198">
        <f t="shared" ref="F185:F196" si="9">D185*E185</f>
        <v>20000</v>
      </c>
      <c r="G185" s="203" t="s">
        <v>36</v>
      </c>
      <c r="H185" s="204"/>
      <c r="I185" s="205"/>
      <c r="J185" s="204">
        <v>1</v>
      </c>
      <c r="K185" s="204"/>
      <c r="L185" s="197"/>
      <c r="M185" s="197"/>
      <c r="N185" s="204"/>
      <c r="O185" s="204"/>
      <c r="P185" s="204">
        <v>1</v>
      </c>
      <c r="Q185" s="204"/>
      <c r="R185" s="206"/>
      <c r="S185" s="207"/>
      <c r="X185" s="179">
        <f>100+300+100</f>
        <v>500</v>
      </c>
    </row>
    <row r="186" spans="1:24" ht="31.5">
      <c r="A186" s="195"/>
      <c r="B186" s="200" t="s">
        <v>394</v>
      </c>
      <c r="C186" s="201" t="s">
        <v>393</v>
      </c>
      <c r="D186" s="197">
        <f t="shared" si="8"/>
        <v>12</v>
      </c>
      <c r="E186" s="202">
        <v>15000</v>
      </c>
      <c r="F186" s="198">
        <f t="shared" si="9"/>
        <v>180000</v>
      </c>
      <c r="G186" s="203" t="s">
        <v>36</v>
      </c>
      <c r="H186" s="204">
        <v>1</v>
      </c>
      <c r="I186" s="205">
        <v>1</v>
      </c>
      <c r="J186" s="204">
        <v>1</v>
      </c>
      <c r="K186" s="204">
        <v>1</v>
      </c>
      <c r="L186" s="197">
        <v>1</v>
      </c>
      <c r="M186" s="197">
        <v>1</v>
      </c>
      <c r="N186" s="204">
        <v>1</v>
      </c>
      <c r="O186" s="204">
        <v>1</v>
      </c>
      <c r="P186" s="204">
        <v>1</v>
      </c>
      <c r="Q186" s="204">
        <v>1</v>
      </c>
      <c r="R186" s="208">
        <v>1</v>
      </c>
      <c r="S186" s="209">
        <v>1</v>
      </c>
      <c r="V186" s="210"/>
    </row>
    <row r="187" spans="1:24" ht="25.5">
      <c r="A187" s="195"/>
      <c r="B187" s="200" t="s">
        <v>395</v>
      </c>
      <c r="C187" s="201" t="s">
        <v>393</v>
      </c>
      <c r="D187" s="197">
        <f t="shared" si="8"/>
        <v>12</v>
      </c>
      <c r="E187" s="202">
        <v>10000</v>
      </c>
      <c r="F187" s="198">
        <f t="shared" si="9"/>
        <v>120000</v>
      </c>
      <c r="G187" s="203" t="s">
        <v>36</v>
      </c>
      <c r="H187" s="204">
        <v>1</v>
      </c>
      <c r="I187" s="205">
        <v>1</v>
      </c>
      <c r="J187" s="204">
        <v>1</v>
      </c>
      <c r="K187" s="204">
        <v>1</v>
      </c>
      <c r="L187" s="197">
        <v>1</v>
      </c>
      <c r="M187" s="197">
        <v>1</v>
      </c>
      <c r="N187" s="204">
        <v>1</v>
      </c>
      <c r="O187" s="204">
        <v>1</v>
      </c>
      <c r="P187" s="204">
        <v>1</v>
      </c>
      <c r="Q187" s="204">
        <v>1</v>
      </c>
      <c r="R187" s="208">
        <v>1</v>
      </c>
      <c r="S187" s="209">
        <v>1</v>
      </c>
      <c r="V187" s="210"/>
    </row>
    <row r="188" spans="1:24" ht="25.5">
      <c r="A188" s="195"/>
      <c r="B188" s="200" t="s">
        <v>396</v>
      </c>
      <c r="C188" s="201" t="s">
        <v>393</v>
      </c>
      <c r="D188" s="197">
        <f t="shared" si="8"/>
        <v>3</v>
      </c>
      <c r="E188" s="202">
        <v>3500</v>
      </c>
      <c r="F188" s="198">
        <f t="shared" si="9"/>
        <v>10500</v>
      </c>
      <c r="G188" s="203" t="s">
        <v>36</v>
      </c>
      <c r="H188" s="204"/>
      <c r="I188" s="205"/>
      <c r="J188" s="204"/>
      <c r="K188" s="204">
        <v>1</v>
      </c>
      <c r="L188" s="197"/>
      <c r="M188" s="197"/>
      <c r="N188" s="204"/>
      <c r="O188" s="204">
        <v>1</v>
      </c>
      <c r="P188" s="204"/>
      <c r="Q188" s="204"/>
      <c r="R188" s="206"/>
      <c r="S188" s="207">
        <v>1</v>
      </c>
      <c r="V188" s="210"/>
    </row>
    <row r="189" spans="1:24" ht="25.5">
      <c r="A189" s="195"/>
      <c r="B189" s="200" t="s">
        <v>397</v>
      </c>
      <c r="C189" s="201" t="s">
        <v>393</v>
      </c>
      <c r="D189" s="197">
        <f t="shared" si="8"/>
        <v>3</v>
      </c>
      <c r="E189" s="202">
        <v>20000</v>
      </c>
      <c r="F189" s="198">
        <f t="shared" si="9"/>
        <v>60000</v>
      </c>
      <c r="G189" s="203" t="s">
        <v>36</v>
      </c>
      <c r="H189" s="204"/>
      <c r="I189" s="205"/>
      <c r="J189" s="204"/>
      <c r="K189" s="204">
        <v>1</v>
      </c>
      <c r="L189" s="197"/>
      <c r="M189" s="197"/>
      <c r="N189" s="204"/>
      <c r="O189" s="204">
        <v>1</v>
      </c>
      <c r="P189" s="204"/>
      <c r="Q189" s="204"/>
      <c r="R189" s="206"/>
      <c r="S189" s="207">
        <v>1</v>
      </c>
      <c r="V189" s="210"/>
    </row>
    <row r="190" spans="1:24" ht="31.5">
      <c r="A190" s="195"/>
      <c r="B190" s="200" t="s">
        <v>398</v>
      </c>
      <c r="C190" s="201" t="s">
        <v>393</v>
      </c>
      <c r="D190" s="197">
        <f t="shared" si="8"/>
        <v>12</v>
      </c>
      <c r="E190" s="202">
        <v>7500</v>
      </c>
      <c r="F190" s="198">
        <f t="shared" si="9"/>
        <v>90000</v>
      </c>
      <c r="G190" s="203" t="s">
        <v>36</v>
      </c>
      <c r="H190" s="204">
        <v>1</v>
      </c>
      <c r="I190" s="205">
        <v>1</v>
      </c>
      <c r="J190" s="204">
        <v>1</v>
      </c>
      <c r="K190" s="204">
        <v>1</v>
      </c>
      <c r="L190" s="197">
        <v>1</v>
      </c>
      <c r="M190" s="197">
        <v>1</v>
      </c>
      <c r="N190" s="204">
        <v>1</v>
      </c>
      <c r="O190" s="204">
        <v>1</v>
      </c>
      <c r="P190" s="204">
        <v>1</v>
      </c>
      <c r="Q190" s="204">
        <v>1</v>
      </c>
      <c r="R190" s="208">
        <v>1</v>
      </c>
      <c r="S190" s="209">
        <v>1</v>
      </c>
      <c r="V190" s="210"/>
    </row>
    <row r="191" spans="1:24" ht="31.5">
      <c r="A191" s="195"/>
      <c r="B191" s="200" t="s">
        <v>399</v>
      </c>
      <c r="C191" s="201" t="s">
        <v>393</v>
      </c>
      <c r="D191" s="197">
        <f t="shared" si="8"/>
        <v>2</v>
      </c>
      <c r="E191" s="202">
        <v>10000</v>
      </c>
      <c r="F191" s="198">
        <f t="shared" si="9"/>
        <v>20000</v>
      </c>
      <c r="G191" s="203" t="s">
        <v>36</v>
      </c>
      <c r="H191" s="204"/>
      <c r="I191" s="205"/>
      <c r="J191" s="204">
        <v>1</v>
      </c>
      <c r="K191" s="204"/>
      <c r="L191" s="197"/>
      <c r="M191" s="197">
        <v>1</v>
      </c>
      <c r="N191" s="204"/>
      <c r="O191" s="204"/>
      <c r="P191" s="204"/>
      <c r="Q191" s="204"/>
      <c r="R191" s="206"/>
      <c r="S191" s="207"/>
    </row>
    <row r="192" spans="1:24" ht="25.5">
      <c r="A192" s="195"/>
      <c r="B192" s="200" t="s">
        <v>400</v>
      </c>
      <c r="C192" s="201" t="s">
        <v>393</v>
      </c>
      <c r="D192" s="197">
        <f t="shared" si="8"/>
        <v>4</v>
      </c>
      <c r="E192" s="202">
        <v>7500</v>
      </c>
      <c r="F192" s="198">
        <f t="shared" si="9"/>
        <v>30000</v>
      </c>
      <c r="G192" s="203" t="s">
        <v>36</v>
      </c>
      <c r="H192" s="204"/>
      <c r="I192" s="205"/>
      <c r="J192" s="204">
        <v>1</v>
      </c>
      <c r="K192" s="204"/>
      <c r="L192" s="197"/>
      <c r="M192" s="197">
        <v>1</v>
      </c>
      <c r="N192" s="204"/>
      <c r="O192" s="204"/>
      <c r="P192" s="204">
        <v>1</v>
      </c>
      <c r="Q192" s="204"/>
      <c r="R192" s="206"/>
      <c r="S192" s="207">
        <v>1</v>
      </c>
    </row>
    <row r="193" spans="1:21" ht="25.5">
      <c r="A193" s="195"/>
      <c r="B193" s="200" t="s">
        <v>401</v>
      </c>
      <c r="C193" s="201" t="s">
        <v>393</v>
      </c>
      <c r="D193" s="197">
        <f t="shared" si="8"/>
        <v>4</v>
      </c>
      <c r="E193" s="202">
        <v>10000</v>
      </c>
      <c r="F193" s="198">
        <f t="shared" si="9"/>
        <v>40000</v>
      </c>
      <c r="G193" s="203" t="s">
        <v>36</v>
      </c>
      <c r="H193" s="204"/>
      <c r="I193" s="205"/>
      <c r="J193" s="204">
        <v>1</v>
      </c>
      <c r="K193" s="204"/>
      <c r="L193" s="197"/>
      <c r="M193" s="197">
        <v>1</v>
      </c>
      <c r="N193" s="204"/>
      <c r="O193" s="204"/>
      <c r="P193" s="204">
        <v>1</v>
      </c>
      <c r="Q193" s="204"/>
      <c r="R193" s="206"/>
      <c r="S193" s="209">
        <v>1</v>
      </c>
    </row>
    <row r="194" spans="1:21" ht="31.5">
      <c r="A194" s="195"/>
      <c r="B194" s="200" t="s">
        <v>402</v>
      </c>
      <c r="C194" s="201" t="s">
        <v>393</v>
      </c>
      <c r="D194" s="197">
        <f t="shared" si="8"/>
        <v>4</v>
      </c>
      <c r="E194" s="202">
        <v>10000</v>
      </c>
      <c r="F194" s="198">
        <f t="shared" si="9"/>
        <v>40000</v>
      </c>
      <c r="G194" s="203" t="s">
        <v>36</v>
      </c>
      <c r="H194" s="204"/>
      <c r="I194" s="205"/>
      <c r="J194" s="204">
        <v>1</v>
      </c>
      <c r="K194" s="204"/>
      <c r="L194" s="197"/>
      <c r="M194" s="197">
        <v>1</v>
      </c>
      <c r="N194" s="204"/>
      <c r="O194" s="204"/>
      <c r="P194" s="204">
        <v>1</v>
      </c>
      <c r="Q194" s="204"/>
      <c r="R194" s="206"/>
      <c r="S194" s="209">
        <v>1</v>
      </c>
    </row>
    <row r="195" spans="1:21" ht="25.5">
      <c r="A195" s="195"/>
      <c r="B195" s="200" t="s">
        <v>403</v>
      </c>
      <c r="C195" s="201" t="s">
        <v>393</v>
      </c>
      <c r="D195" s="197">
        <f t="shared" si="8"/>
        <v>4</v>
      </c>
      <c r="E195" s="202">
        <v>10000</v>
      </c>
      <c r="F195" s="198">
        <f t="shared" si="9"/>
        <v>40000</v>
      </c>
      <c r="G195" s="203" t="s">
        <v>36</v>
      </c>
      <c r="H195" s="204"/>
      <c r="I195" s="205"/>
      <c r="J195" s="204">
        <v>1</v>
      </c>
      <c r="K195" s="204"/>
      <c r="L195" s="197"/>
      <c r="M195" s="197">
        <v>1</v>
      </c>
      <c r="N195" s="204"/>
      <c r="O195" s="204"/>
      <c r="P195" s="204">
        <v>1</v>
      </c>
      <c r="Q195" s="204"/>
      <c r="R195" s="206"/>
      <c r="S195" s="209">
        <v>1</v>
      </c>
    </row>
    <row r="196" spans="1:21" ht="31.5">
      <c r="A196" s="195"/>
      <c r="B196" s="200" t="s">
        <v>404</v>
      </c>
      <c r="C196" s="201" t="s">
        <v>393</v>
      </c>
      <c r="D196" s="197">
        <f t="shared" si="8"/>
        <v>2</v>
      </c>
      <c r="E196" s="202">
        <v>5000</v>
      </c>
      <c r="F196" s="198">
        <f t="shared" si="9"/>
        <v>10000</v>
      </c>
      <c r="G196" s="203" t="s">
        <v>36</v>
      </c>
      <c r="H196" s="204"/>
      <c r="I196" s="205"/>
      <c r="J196" s="204"/>
      <c r="K196" s="204"/>
      <c r="L196" s="197"/>
      <c r="M196" s="197">
        <v>2</v>
      </c>
      <c r="N196" s="204"/>
      <c r="O196" s="204"/>
      <c r="P196" s="204"/>
      <c r="Q196" s="204"/>
      <c r="R196" s="206"/>
      <c r="S196" s="209"/>
    </row>
    <row r="197" spans="1:21" ht="32.25" thickBot="1">
      <c r="A197" s="195"/>
      <c r="B197" s="200" t="s">
        <v>405</v>
      </c>
      <c r="C197" s="201"/>
      <c r="D197" s="197"/>
      <c r="E197" s="202"/>
      <c r="F197" s="198">
        <v>80000</v>
      </c>
      <c r="G197" s="203" t="s">
        <v>36</v>
      </c>
      <c r="H197" s="211" t="s">
        <v>406</v>
      </c>
      <c r="I197" s="205"/>
      <c r="J197" s="204"/>
      <c r="K197" s="204"/>
      <c r="L197" s="197"/>
      <c r="M197" s="197"/>
      <c r="N197" s="204"/>
      <c r="O197" s="204"/>
      <c r="P197" s="204"/>
      <c r="Q197" s="204"/>
      <c r="R197" s="206"/>
      <c r="S197" s="209"/>
      <c r="U197" s="179">
        <f>SUM(F185:F197)</f>
        <v>740500</v>
      </c>
    </row>
    <row r="198" spans="1:21">
      <c r="A198" s="498" t="s">
        <v>407</v>
      </c>
      <c r="B198" s="499"/>
      <c r="C198" s="499"/>
      <c r="D198" s="499"/>
      <c r="E198" s="499"/>
      <c r="F198" s="499"/>
      <c r="G198" s="499"/>
      <c r="H198" s="499"/>
      <c r="I198" s="499"/>
      <c r="J198" s="499"/>
      <c r="K198" s="499"/>
      <c r="L198" s="499"/>
      <c r="M198" s="499"/>
      <c r="N198" s="499"/>
      <c r="O198" s="499"/>
      <c r="P198" s="499"/>
      <c r="Q198" s="499"/>
      <c r="R198" s="499"/>
      <c r="S198" s="500"/>
    </row>
    <row r="199" spans="1:21" ht="25.5">
      <c r="A199" s="195"/>
      <c r="B199" s="212" t="s">
        <v>408</v>
      </c>
      <c r="C199" s="212"/>
      <c r="D199" s="197">
        <f t="shared" ref="D199:D203" si="10">SUM(H199:S199)</f>
        <v>0</v>
      </c>
      <c r="E199" s="201"/>
      <c r="F199" s="198">
        <f t="shared" ref="F199:F203" si="11">D199*E199</f>
        <v>0</v>
      </c>
      <c r="G199" s="213" t="s">
        <v>409</v>
      </c>
      <c r="H199" s="197"/>
      <c r="I199" s="214"/>
      <c r="J199" s="197"/>
      <c r="K199" s="197"/>
      <c r="L199" s="197"/>
      <c r="M199" s="197"/>
      <c r="N199" s="197"/>
      <c r="O199" s="197"/>
      <c r="P199" s="197"/>
      <c r="Q199" s="197"/>
      <c r="R199" s="215"/>
      <c r="S199" s="216"/>
    </row>
    <row r="200" spans="1:21" ht="25.5">
      <c r="A200" s="195"/>
      <c r="B200" s="200" t="s">
        <v>410</v>
      </c>
      <c r="C200" s="212" t="s">
        <v>113</v>
      </c>
      <c r="D200" s="197">
        <f t="shared" si="10"/>
        <v>100</v>
      </c>
      <c r="E200" s="202">
        <v>17500</v>
      </c>
      <c r="F200" s="198">
        <f t="shared" si="11"/>
        <v>1750000</v>
      </c>
      <c r="G200" s="203" t="s">
        <v>409</v>
      </c>
      <c r="H200" s="204"/>
      <c r="I200" s="205"/>
      <c r="J200" s="204">
        <v>25</v>
      </c>
      <c r="K200" s="204"/>
      <c r="L200" s="197"/>
      <c r="M200" s="197">
        <v>25</v>
      </c>
      <c r="N200" s="204"/>
      <c r="O200" s="204"/>
      <c r="P200" s="204">
        <v>25</v>
      </c>
      <c r="Q200" s="204"/>
      <c r="R200" s="206"/>
      <c r="S200" s="209">
        <v>25</v>
      </c>
    </row>
    <row r="201" spans="1:21" ht="25.5">
      <c r="A201" s="195"/>
      <c r="B201" s="200" t="s">
        <v>411</v>
      </c>
      <c r="C201" s="212" t="s">
        <v>393</v>
      </c>
      <c r="D201" s="197">
        <f t="shared" si="10"/>
        <v>1</v>
      </c>
      <c r="E201" s="202">
        <v>100000</v>
      </c>
      <c r="F201" s="198">
        <f t="shared" si="11"/>
        <v>100000</v>
      </c>
      <c r="G201" s="203" t="s">
        <v>36</v>
      </c>
      <c r="H201" s="204"/>
      <c r="I201" s="205"/>
      <c r="J201" s="204">
        <v>1</v>
      </c>
      <c r="K201" s="204"/>
      <c r="L201" s="197"/>
      <c r="M201" s="197"/>
      <c r="N201" s="204"/>
      <c r="O201" s="204"/>
      <c r="P201" s="204"/>
      <c r="Q201" s="204"/>
      <c r="R201" s="206"/>
      <c r="S201" s="209"/>
    </row>
    <row r="202" spans="1:21" ht="25.5">
      <c r="A202" s="195"/>
      <c r="B202" s="200" t="s">
        <v>412</v>
      </c>
      <c r="C202" s="212" t="s">
        <v>393</v>
      </c>
      <c r="D202" s="197">
        <f t="shared" si="10"/>
        <v>4</v>
      </c>
      <c r="E202" s="202">
        <v>5000</v>
      </c>
      <c r="F202" s="198">
        <f t="shared" si="11"/>
        <v>20000</v>
      </c>
      <c r="G202" s="203" t="s">
        <v>36</v>
      </c>
      <c r="H202" s="204"/>
      <c r="I202" s="205"/>
      <c r="J202" s="204">
        <v>1</v>
      </c>
      <c r="K202" s="204"/>
      <c r="L202" s="197"/>
      <c r="M202" s="197">
        <v>1</v>
      </c>
      <c r="N202" s="204"/>
      <c r="O202" s="204"/>
      <c r="P202" s="204">
        <v>1</v>
      </c>
      <c r="Q202" s="204"/>
      <c r="R202" s="206"/>
      <c r="S202" s="209">
        <v>1</v>
      </c>
    </row>
    <row r="203" spans="1:21" ht="26.25" thickBot="1">
      <c r="A203" s="195"/>
      <c r="B203" s="200" t="s">
        <v>413</v>
      </c>
      <c r="C203" s="212" t="s">
        <v>148</v>
      </c>
      <c r="D203" s="197">
        <f t="shared" si="10"/>
        <v>21</v>
      </c>
      <c r="E203" s="202">
        <v>500</v>
      </c>
      <c r="F203" s="198">
        <f t="shared" si="11"/>
        <v>10500</v>
      </c>
      <c r="G203" s="203" t="s">
        <v>36</v>
      </c>
      <c r="H203" s="204">
        <v>1</v>
      </c>
      <c r="I203" s="204">
        <v>1</v>
      </c>
      <c r="J203" s="204">
        <v>1</v>
      </c>
      <c r="K203" s="204">
        <v>1</v>
      </c>
      <c r="L203" s="204">
        <v>1</v>
      </c>
      <c r="M203" s="204">
        <v>1</v>
      </c>
      <c r="N203" s="204">
        <v>1</v>
      </c>
      <c r="O203" s="204">
        <v>10</v>
      </c>
      <c r="P203" s="204">
        <v>1</v>
      </c>
      <c r="Q203" s="204">
        <v>1</v>
      </c>
      <c r="R203" s="204">
        <v>1</v>
      </c>
      <c r="S203" s="209">
        <v>1</v>
      </c>
    </row>
    <row r="204" spans="1:21" ht="15.75" hidden="1" thickBot="1">
      <c r="A204" s="195"/>
      <c r="B204" s="200"/>
      <c r="C204" s="200"/>
      <c r="D204" s="200"/>
      <c r="E204" s="202"/>
      <c r="F204" s="217"/>
      <c r="G204" s="218"/>
      <c r="H204" s="204"/>
      <c r="I204" s="205"/>
      <c r="J204" s="204"/>
      <c r="K204" s="204"/>
      <c r="L204" s="197"/>
      <c r="M204" s="197"/>
      <c r="N204" s="204"/>
      <c r="O204" s="204"/>
      <c r="P204" s="204"/>
      <c r="Q204" s="204"/>
      <c r="R204" s="206"/>
      <c r="S204" s="209"/>
    </row>
    <row r="205" spans="1:21" ht="15.75" hidden="1" thickBot="1">
      <c r="A205" s="195"/>
      <c r="B205" s="200"/>
      <c r="C205" s="200"/>
      <c r="D205" s="200"/>
      <c r="E205" s="202"/>
      <c r="F205" s="217"/>
      <c r="G205" s="218"/>
      <c r="H205" s="204"/>
      <c r="I205" s="205"/>
      <c r="J205" s="204"/>
      <c r="K205" s="204"/>
      <c r="L205" s="197"/>
      <c r="M205" s="197"/>
      <c r="N205" s="204"/>
      <c r="O205" s="204"/>
      <c r="P205" s="204"/>
      <c r="Q205" s="204"/>
      <c r="R205" s="206"/>
      <c r="S205" s="209"/>
    </row>
    <row r="206" spans="1:21" ht="15.75" hidden="1" thickBot="1">
      <c r="A206" s="195"/>
      <c r="B206" s="200"/>
      <c r="C206" s="200"/>
      <c r="D206" s="200"/>
      <c r="E206" s="202"/>
      <c r="F206" s="217"/>
      <c r="G206" s="218"/>
      <c r="H206" s="204"/>
      <c r="I206" s="205"/>
      <c r="J206" s="204"/>
      <c r="K206" s="204"/>
      <c r="L206" s="197"/>
      <c r="M206" s="197"/>
      <c r="N206" s="204"/>
      <c r="O206" s="204"/>
      <c r="P206" s="204"/>
      <c r="Q206" s="204"/>
      <c r="R206" s="206"/>
      <c r="S206" s="209"/>
    </row>
    <row r="207" spans="1:21" ht="15.75" hidden="1" thickBot="1">
      <c r="A207" s="195"/>
      <c r="B207" s="200"/>
      <c r="C207" s="200"/>
      <c r="D207" s="200"/>
      <c r="E207" s="202"/>
      <c r="F207" s="217"/>
      <c r="G207" s="218"/>
      <c r="H207" s="204"/>
      <c r="I207" s="205"/>
      <c r="J207" s="204"/>
      <c r="K207" s="204"/>
      <c r="L207" s="197"/>
      <c r="M207" s="197"/>
      <c r="N207" s="204"/>
      <c r="O207" s="204"/>
      <c r="P207" s="204"/>
      <c r="Q207" s="204"/>
      <c r="R207" s="206"/>
      <c r="S207" s="209"/>
    </row>
    <row r="208" spans="1:21">
      <c r="A208" s="498" t="s">
        <v>414</v>
      </c>
      <c r="B208" s="499"/>
      <c r="C208" s="499"/>
      <c r="D208" s="499"/>
      <c r="E208" s="499"/>
      <c r="F208" s="499"/>
      <c r="G208" s="499"/>
      <c r="H208" s="499"/>
      <c r="I208" s="499"/>
      <c r="J208" s="499"/>
      <c r="K208" s="499"/>
      <c r="L208" s="499"/>
      <c r="M208" s="499"/>
      <c r="N208" s="499"/>
      <c r="O208" s="499"/>
      <c r="P208" s="499"/>
      <c r="Q208" s="499"/>
      <c r="R208" s="499"/>
      <c r="S208" s="500"/>
    </row>
    <row r="209" spans="1:25" ht="25.5">
      <c r="A209" s="195"/>
      <c r="B209" s="200" t="s">
        <v>415</v>
      </c>
      <c r="C209" s="212" t="s">
        <v>148</v>
      </c>
      <c r="D209" s="197">
        <f>SUM(H209:S209)</f>
        <v>100</v>
      </c>
      <c r="E209" s="202">
        <v>700</v>
      </c>
      <c r="F209" s="198">
        <f t="shared" ref="F209:F220" si="12">D209*E209</f>
        <v>70000</v>
      </c>
      <c r="G209" s="203" t="s">
        <v>36</v>
      </c>
      <c r="H209" s="197">
        <v>100</v>
      </c>
      <c r="I209" s="197"/>
      <c r="J209" s="204"/>
      <c r="K209" s="204"/>
      <c r="L209" s="197"/>
      <c r="M209" s="197"/>
      <c r="N209" s="204"/>
      <c r="O209" s="204"/>
      <c r="P209" s="204"/>
      <c r="Q209" s="204"/>
      <c r="R209" s="206"/>
      <c r="S209" s="207"/>
    </row>
    <row r="210" spans="1:25" ht="25.5">
      <c r="A210" s="195"/>
      <c r="B210" s="200" t="s">
        <v>416</v>
      </c>
      <c r="C210" s="212" t="s">
        <v>148</v>
      </c>
      <c r="D210" s="197">
        <v>100</v>
      </c>
      <c r="E210" s="202">
        <v>700</v>
      </c>
      <c r="F210" s="198">
        <f t="shared" si="12"/>
        <v>70000</v>
      </c>
      <c r="G210" s="203" t="s">
        <v>36</v>
      </c>
      <c r="H210" s="197">
        <v>100</v>
      </c>
      <c r="I210" s="197"/>
      <c r="J210" s="204"/>
      <c r="K210" s="204"/>
      <c r="L210" s="197"/>
      <c r="M210" s="197"/>
      <c r="N210" s="204"/>
      <c r="O210" s="204"/>
      <c r="P210" s="204"/>
      <c r="Q210" s="204"/>
      <c r="R210" s="206"/>
      <c r="S210" s="207"/>
    </row>
    <row r="211" spans="1:25" ht="25.5">
      <c r="A211" s="195"/>
      <c r="B211" s="200" t="s">
        <v>417</v>
      </c>
      <c r="C211" s="212" t="s">
        <v>148</v>
      </c>
      <c r="D211" s="197">
        <f>SUM(H211:S211)</f>
        <v>100</v>
      </c>
      <c r="E211" s="202">
        <v>150</v>
      </c>
      <c r="F211" s="198">
        <f t="shared" si="12"/>
        <v>15000</v>
      </c>
      <c r="G211" s="203" t="s">
        <v>36</v>
      </c>
      <c r="H211" s="197">
        <v>100</v>
      </c>
      <c r="I211" s="197"/>
      <c r="J211" s="204"/>
      <c r="K211" s="204"/>
      <c r="L211" s="197"/>
      <c r="M211" s="197"/>
      <c r="N211" s="204"/>
      <c r="O211" s="204"/>
      <c r="P211" s="204"/>
      <c r="Q211" s="204"/>
      <c r="R211" s="206"/>
      <c r="S211" s="207"/>
    </row>
    <row r="212" spans="1:25" ht="25.5">
      <c r="A212" s="195"/>
      <c r="B212" s="200" t="s">
        <v>418</v>
      </c>
      <c r="C212" s="212" t="s">
        <v>148</v>
      </c>
      <c r="D212" s="197">
        <f>SUM(H212:S212)</f>
        <v>100</v>
      </c>
      <c r="E212" s="202">
        <v>400</v>
      </c>
      <c r="F212" s="198">
        <f t="shared" si="12"/>
        <v>40000</v>
      </c>
      <c r="G212" s="203" t="s">
        <v>36</v>
      </c>
      <c r="H212" s="197">
        <v>100</v>
      </c>
      <c r="I212" s="197"/>
      <c r="J212" s="204"/>
      <c r="K212" s="204"/>
      <c r="L212" s="197"/>
      <c r="M212" s="197"/>
      <c r="N212" s="204"/>
      <c r="O212" s="204"/>
      <c r="P212" s="204"/>
      <c r="Q212" s="204"/>
      <c r="R212" s="206"/>
      <c r="S212" s="207"/>
    </row>
    <row r="213" spans="1:25" ht="25.5">
      <c r="A213" s="195"/>
      <c r="B213" s="200" t="s">
        <v>419</v>
      </c>
      <c r="C213" s="212" t="s">
        <v>148</v>
      </c>
      <c r="D213" s="197">
        <v>100</v>
      </c>
      <c r="E213" s="202">
        <v>350</v>
      </c>
      <c r="F213" s="198">
        <f t="shared" si="12"/>
        <v>35000</v>
      </c>
      <c r="G213" s="203" t="s">
        <v>36</v>
      </c>
      <c r="H213" s="197">
        <v>100</v>
      </c>
      <c r="I213" s="214"/>
      <c r="J213" s="204"/>
      <c r="K213" s="204"/>
      <c r="L213" s="197"/>
      <c r="M213" s="197"/>
      <c r="N213" s="204"/>
      <c r="O213" s="204"/>
      <c r="P213" s="204"/>
      <c r="Q213" s="204"/>
      <c r="R213" s="206"/>
      <c r="S213" s="207"/>
    </row>
    <row r="214" spans="1:25" ht="25.5">
      <c r="A214" s="195"/>
      <c r="B214" s="200" t="s">
        <v>420</v>
      </c>
      <c r="C214" s="212" t="s">
        <v>148</v>
      </c>
      <c r="D214" s="197">
        <f t="shared" ref="D214:D215" si="13">SUM(H214:S214)</f>
        <v>35</v>
      </c>
      <c r="E214" s="202">
        <v>850</v>
      </c>
      <c r="F214" s="198">
        <f t="shared" si="12"/>
        <v>29750</v>
      </c>
      <c r="G214" s="203" t="s">
        <v>36</v>
      </c>
      <c r="H214" s="204"/>
      <c r="I214" s="205"/>
      <c r="J214" s="204"/>
      <c r="K214" s="204"/>
      <c r="L214" s="197"/>
      <c r="M214" s="197"/>
      <c r="N214" s="204"/>
      <c r="O214" s="204">
        <v>35</v>
      </c>
      <c r="P214" s="204"/>
      <c r="Q214" s="204"/>
      <c r="R214" s="206"/>
      <c r="S214" s="209"/>
      <c r="U214" s="179">
        <f>SUM(F209:F216)</f>
        <v>312250</v>
      </c>
    </row>
    <row r="215" spans="1:25" ht="25.5">
      <c r="A215" s="195"/>
      <c r="B215" s="200" t="s">
        <v>421</v>
      </c>
      <c r="C215" s="212" t="s">
        <v>148</v>
      </c>
      <c r="D215" s="197">
        <f t="shared" si="13"/>
        <v>35</v>
      </c>
      <c r="E215" s="202">
        <v>1400</v>
      </c>
      <c r="F215" s="198">
        <f t="shared" si="12"/>
        <v>49000</v>
      </c>
      <c r="G215" s="203" t="s">
        <v>36</v>
      </c>
      <c r="H215" s="204"/>
      <c r="I215" s="205"/>
      <c r="J215" s="204"/>
      <c r="K215" s="204"/>
      <c r="L215" s="197"/>
      <c r="M215" s="197"/>
      <c r="N215" s="204"/>
      <c r="O215" s="204">
        <v>35</v>
      </c>
      <c r="P215" s="204"/>
      <c r="Q215" s="204"/>
      <c r="R215" s="206"/>
      <c r="S215" s="209"/>
    </row>
    <row r="216" spans="1:25" ht="25.5">
      <c r="A216" s="195"/>
      <c r="B216" s="200" t="s">
        <v>422</v>
      </c>
      <c r="C216" s="212" t="s">
        <v>148</v>
      </c>
      <c r="D216" s="197">
        <v>10</v>
      </c>
      <c r="E216" s="202">
        <v>350</v>
      </c>
      <c r="F216" s="198">
        <f t="shared" si="12"/>
        <v>3500</v>
      </c>
      <c r="G216" s="203" t="s">
        <v>36</v>
      </c>
      <c r="H216" s="204"/>
      <c r="I216" s="205"/>
      <c r="J216" s="204"/>
      <c r="K216" s="204"/>
      <c r="L216" s="197"/>
      <c r="M216" s="197"/>
      <c r="N216" s="204"/>
      <c r="O216" s="204">
        <v>10</v>
      </c>
      <c r="P216" s="204"/>
      <c r="Q216" s="204"/>
      <c r="R216" s="206"/>
      <c r="S216" s="209"/>
    </row>
    <row r="217" spans="1:25" ht="25.5">
      <c r="A217" s="195"/>
      <c r="B217" s="200" t="s">
        <v>423</v>
      </c>
      <c r="C217" s="200" t="s">
        <v>148</v>
      </c>
      <c r="D217" s="197">
        <v>35</v>
      </c>
      <c r="E217" s="202">
        <v>1000</v>
      </c>
      <c r="F217" s="217">
        <f t="shared" si="12"/>
        <v>35000</v>
      </c>
      <c r="G217" s="203" t="s">
        <v>36</v>
      </c>
      <c r="H217" s="204"/>
      <c r="I217" s="205"/>
      <c r="J217" s="204"/>
      <c r="K217" s="204"/>
      <c r="L217" s="197"/>
      <c r="M217" s="197"/>
      <c r="N217" s="204"/>
      <c r="O217" s="204">
        <v>40</v>
      </c>
      <c r="P217" s="204"/>
      <c r="Q217" s="204"/>
      <c r="R217" s="206"/>
      <c r="S217" s="207"/>
    </row>
    <row r="218" spans="1:25" ht="25.5">
      <c r="A218" s="195"/>
      <c r="B218" s="200" t="s">
        <v>424</v>
      </c>
      <c r="C218" s="200" t="s">
        <v>148</v>
      </c>
      <c r="D218" s="197">
        <v>8</v>
      </c>
      <c r="E218" s="202">
        <v>1000</v>
      </c>
      <c r="F218" s="217">
        <f t="shared" si="12"/>
        <v>8000</v>
      </c>
      <c r="G218" s="203" t="s">
        <v>36</v>
      </c>
      <c r="H218" s="211" t="s">
        <v>425</v>
      </c>
      <c r="I218" s="205"/>
      <c r="J218" s="204"/>
      <c r="K218" s="204"/>
      <c r="L218" s="197"/>
      <c r="M218" s="197"/>
      <c r="N218" s="204"/>
      <c r="O218" s="204"/>
      <c r="P218" s="204"/>
      <c r="Q218" s="204"/>
      <c r="R218" s="206"/>
      <c r="S218" s="207"/>
    </row>
    <row r="219" spans="1:25" ht="25.5">
      <c r="A219" s="195"/>
      <c r="B219" s="200" t="s">
        <v>426</v>
      </c>
      <c r="C219" s="200" t="s">
        <v>148</v>
      </c>
      <c r="D219" s="197">
        <v>55</v>
      </c>
      <c r="E219" s="202">
        <v>1000</v>
      </c>
      <c r="F219" s="217">
        <f t="shared" si="12"/>
        <v>55000</v>
      </c>
      <c r="G219" s="203" t="s">
        <v>36</v>
      </c>
      <c r="H219" s="204"/>
      <c r="I219" s="205"/>
      <c r="J219" s="204"/>
      <c r="K219" s="204"/>
      <c r="L219" s="197"/>
      <c r="M219" s="197"/>
      <c r="N219" s="204"/>
      <c r="O219" s="204">
        <v>55</v>
      </c>
      <c r="P219" s="204"/>
      <c r="Q219" s="204"/>
      <c r="R219" s="206"/>
      <c r="S219" s="207"/>
    </row>
    <row r="220" spans="1:25" ht="26.25" thickBot="1">
      <c r="A220" s="195"/>
      <c r="B220" s="200" t="s">
        <v>427</v>
      </c>
      <c r="C220" s="200" t="s">
        <v>148</v>
      </c>
      <c r="D220" s="197">
        <v>10</v>
      </c>
      <c r="E220" s="202">
        <v>1500</v>
      </c>
      <c r="F220" s="217">
        <f t="shared" si="12"/>
        <v>15000</v>
      </c>
      <c r="G220" s="203" t="s">
        <v>36</v>
      </c>
      <c r="H220" s="204"/>
      <c r="I220" s="205"/>
      <c r="J220" s="204"/>
      <c r="K220" s="204"/>
      <c r="L220" s="197"/>
      <c r="M220" s="197"/>
      <c r="N220" s="204"/>
      <c r="O220" s="204">
        <v>10</v>
      </c>
      <c r="P220" s="204"/>
      <c r="Q220" s="204"/>
      <c r="R220" s="206"/>
      <c r="S220" s="207"/>
      <c r="U220" s="179">
        <f>SUM(F217:F220)</f>
        <v>113000</v>
      </c>
    </row>
    <row r="221" spans="1:25">
      <c r="A221" s="498" t="s">
        <v>428</v>
      </c>
      <c r="B221" s="499"/>
      <c r="C221" s="499"/>
      <c r="D221" s="499"/>
      <c r="E221" s="499"/>
      <c r="F221" s="499"/>
      <c r="G221" s="499"/>
      <c r="H221" s="499"/>
      <c r="I221" s="499"/>
      <c r="J221" s="499"/>
      <c r="K221" s="499"/>
      <c r="L221" s="499"/>
      <c r="M221" s="499"/>
      <c r="N221" s="499"/>
      <c r="O221" s="499"/>
      <c r="P221" s="499"/>
      <c r="Q221" s="499"/>
      <c r="R221" s="499"/>
      <c r="S221" s="500"/>
    </row>
    <row r="222" spans="1:25" ht="25.5">
      <c r="A222" s="195"/>
      <c r="B222" s="200" t="s">
        <v>429</v>
      </c>
      <c r="C222" s="212" t="s">
        <v>393</v>
      </c>
      <c r="D222" s="197">
        <v>1</v>
      </c>
      <c r="E222" s="202">
        <v>50000</v>
      </c>
      <c r="F222" s="198">
        <f t="shared" ref="F222:F231" si="14">D222*E222</f>
        <v>50000</v>
      </c>
      <c r="G222" s="203" t="s">
        <v>38</v>
      </c>
      <c r="H222" s="211" t="s">
        <v>430</v>
      </c>
      <c r="I222" s="205"/>
      <c r="J222" s="204"/>
      <c r="K222" s="204"/>
      <c r="L222" s="197"/>
      <c r="M222" s="197"/>
      <c r="N222" s="204"/>
      <c r="O222" s="204"/>
      <c r="P222" s="204"/>
      <c r="Q222" s="204"/>
      <c r="R222" s="206"/>
      <c r="S222" s="207"/>
      <c r="U222" s="179" t="s">
        <v>431</v>
      </c>
      <c r="V222" s="178">
        <v>46760</v>
      </c>
      <c r="W222" s="178">
        <v>1</v>
      </c>
    </row>
    <row r="223" spans="1:25" ht="31.5">
      <c r="A223" s="195"/>
      <c r="B223" s="200" t="s">
        <v>432</v>
      </c>
      <c r="C223" s="212" t="s">
        <v>393</v>
      </c>
      <c r="D223" s="197">
        <v>1</v>
      </c>
      <c r="E223" s="202">
        <v>80000</v>
      </c>
      <c r="F223" s="198">
        <f>D223*E223</f>
        <v>80000</v>
      </c>
      <c r="G223" s="203" t="s">
        <v>38</v>
      </c>
      <c r="H223" s="211" t="s">
        <v>430</v>
      </c>
      <c r="I223" s="205"/>
      <c r="J223" s="204"/>
      <c r="K223" s="204"/>
      <c r="L223" s="197"/>
      <c r="M223" s="197"/>
      <c r="N223" s="204"/>
      <c r="O223" s="204"/>
      <c r="P223" s="204"/>
      <c r="Q223" s="204"/>
      <c r="R223" s="206"/>
      <c r="S223" s="207"/>
      <c r="U223" s="179" t="s">
        <v>433</v>
      </c>
      <c r="V223" s="178">
        <v>202700</v>
      </c>
      <c r="W223" s="178">
        <v>3</v>
      </c>
      <c r="X223" s="179">
        <f>V223/W223</f>
        <v>67566.666666666672</v>
      </c>
    </row>
    <row r="224" spans="1:25" ht="31.5">
      <c r="A224" s="195"/>
      <c r="B224" s="200" t="s">
        <v>434</v>
      </c>
      <c r="C224" s="212" t="s">
        <v>393</v>
      </c>
      <c r="D224" s="197">
        <v>2</v>
      </c>
      <c r="E224" s="202">
        <f>40*1800*2</f>
        <v>144000</v>
      </c>
      <c r="F224" s="198">
        <f t="shared" si="14"/>
        <v>288000</v>
      </c>
      <c r="G224" s="203" t="s">
        <v>38</v>
      </c>
      <c r="H224" s="211" t="s">
        <v>430</v>
      </c>
      <c r="I224" s="205"/>
      <c r="J224" s="204"/>
      <c r="K224" s="204"/>
      <c r="L224" s="197"/>
      <c r="M224" s="197"/>
      <c r="N224" s="204"/>
      <c r="O224" s="204"/>
      <c r="P224" s="204"/>
      <c r="Q224" s="204"/>
      <c r="R224" s="206"/>
      <c r="S224" s="207"/>
      <c r="U224" s="179" t="s">
        <v>435</v>
      </c>
      <c r="V224" s="178">
        <v>174000</v>
      </c>
      <c r="W224" s="178">
        <v>2</v>
      </c>
      <c r="X224" s="179">
        <f>V224/2</f>
        <v>87000</v>
      </c>
      <c r="Y224" s="178">
        <f>X224/50</f>
        <v>1740</v>
      </c>
    </row>
    <row r="225" spans="1:25" ht="25.5">
      <c r="A225" s="195"/>
      <c r="B225" s="200" t="s">
        <v>436</v>
      </c>
      <c r="C225" s="212" t="s">
        <v>393</v>
      </c>
      <c r="D225" s="197">
        <v>2</v>
      </c>
      <c r="E225" s="202">
        <f>34*1800*2</f>
        <v>122400</v>
      </c>
      <c r="F225" s="198">
        <f t="shared" si="14"/>
        <v>244800</v>
      </c>
      <c r="G225" s="203" t="s">
        <v>38</v>
      </c>
      <c r="H225" s="211" t="s">
        <v>430</v>
      </c>
      <c r="I225" s="205"/>
      <c r="J225" s="204"/>
      <c r="K225" s="204"/>
      <c r="L225" s="197"/>
      <c r="M225" s="197"/>
      <c r="N225" s="204"/>
      <c r="O225" s="204"/>
      <c r="P225" s="204"/>
      <c r="Q225" s="204"/>
      <c r="R225" s="206"/>
      <c r="S225" s="207"/>
      <c r="U225" s="179" t="s">
        <v>437</v>
      </c>
      <c r="V225" s="178">
        <v>31950</v>
      </c>
      <c r="W225" s="178">
        <v>2</v>
      </c>
      <c r="Y225" s="178">
        <f>Y224/2</f>
        <v>870</v>
      </c>
    </row>
    <row r="226" spans="1:25" ht="25.5">
      <c r="A226" s="195"/>
      <c r="B226" s="200" t="s">
        <v>438</v>
      </c>
      <c r="C226" s="212" t="s">
        <v>393</v>
      </c>
      <c r="D226" s="197">
        <v>1</v>
      </c>
      <c r="E226" s="202">
        <v>80000</v>
      </c>
      <c r="F226" s="198">
        <f t="shared" si="14"/>
        <v>80000</v>
      </c>
      <c r="G226" s="203" t="s">
        <v>38</v>
      </c>
      <c r="H226" s="211" t="s">
        <v>430</v>
      </c>
      <c r="I226" s="205"/>
      <c r="J226" s="204"/>
      <c r="K226" s="204"/>
      <c r="L226" s="197"/>
      <c r="M226" s="197"/>
      <c r="N226" s="204"/>
      <c r="O226" s="204"/>
      <c r="P226" s="204"/>
      <c r="Q226" s="204"/>
      <c r="R226" s="206"/>
      <c r="S226" s="207"/>
      <c r="U226" s="179" t="s">
        <v>439</v>
      </c>
      <c r="V226" s="178">
        <v>21000</v>
      </c>
      <c r="W226" s="178">
        <v>1</v>
      </c>
    </row>
    <row r="227" spans="1:25" ht="31.5">
      <c r="A227" s="195"/>
      <c r="B227" s="200" t="s">
        <v>440</v>
      </c>
      <c r="C227" s="212" t="s">
        <v>393</v>
      </c>
      <c r="D227" s="197">
        <v>1</v>
      </c>
      <c r="E227" s="202">
        <v>144000</v>
      </c>
      <c r="F227" s="198">
        <f t="shared" si="14"/>
        <v>144000</v>
      </c>
      <c r="G227" s="203" t="s">
        <v>38</v>
      </c>
      <c r="H227" s="211" t="s">
        <v>430</v>
      </c>
      <c r="I227" s="205"/>
      <c r="J227" s="204"/>
      <c r="K227" s="204"/>
      <c r="L227" s="197"/>
      <c r="M227" s="197"/>
      <c r="N227" s="204"/>
      <c r="O227" s="204"/>
      <c r="P227" s="204"/>
      <c r="Q227" s="204"/>
      <c r="R227" s="206"/>
      <c r="S227" s="207"/>
      <c r="U227" s="179" t="s">
        <v>441</v>
      </c>
      <c r="V227" s="178">
        <v>1310730</v>
      </c>
      <c r="W227" s="178">
        <v>3</v>
      </c>
    </row>
    <row r="228" spans="1:25" ht="25.5">
      <c r="A228" s="195"/>
      <c r="B228" s="200" t="s">
        <v>442</v>
      </c>
      <c r="C228" s="212" t="s">
        <v>393</v>
      </c>
      <c r="D228" s="197">
        <v>2</v>
      </c>
      <c r="E228" s="202">
        <v>30000</v>
      </c>
      <c r="F228" s="198">
        <f t="shared" si="14"/>
        <v>60000</v>
      </c>
      <c r="G228" s="203" t="s">
        <v>38</v>
      </c>
      <c r="H228" s="211" t="s">
        <v>430</v>
      </c>
      <c r="I228" s="205"/>
      <c r="J228" s="204"/>
      <c r="K228" s="204"/>
      <c r="L228" s="197"/>
      <c r="M228" s="197"/>
      <c r="N228" s="204"/>
      <c r="O228" s="204"/>
      <c r="P228" s="204"/>
      <c r="Q228" s="204"/>
      <c r="R228" s="206"/>
      <c r="S228" s="207"/>
      <c r="U228" s="179" t="s">
        <v>443</v>
      </c>
      <c r="V228" s="178">
        <v>27300</v>
      </c>
      <c r="W228" s="178">
        <v>2</v>
      </c>
    </row>
    <row r="229" spans="1:25" ht="25.5">
      <c r="A229" s="195"/>
      <c r="B229" s="200" t="s">
        <v>444</v>
      </c>
      <c r="C229" s="212" t="s">
        <v>393</v>
      </c>
      <c r="D229" s="197">
        <f t="shared" ref="D229:D231" si="15">SUM(H229:S229)</f>
        <v>1</v>
      </c>
      <c r="E229" s="202">
        <v>220000</v>
      </c>
      <c r="F229" s="198">
        <f t="shared" si="14"/>
        <v>220000</v>
      </c>
      <c r="G229" s="203" t="s">
        <v>38</v>
      </c>
      <c r="H229" s="211"/>
      <c r="I229" s="205"/>
      <c r="J229" s="204"/>
      <c r="K229" s="204"/>
      <c r="L229" s="197"/>
      <c r="M229" s="197"/>
      <c r="N229" s="204"/>
      <c r="O229" s="204">
        <v>1</v>
      </c>
      <c r="P229" s="204"/>
      <c r="Q229" s="204"/>
      <c r="R229" s="206"/>
      <c r="S229" s="207"/>
      <c r="U229" s="179" t="s">
        <v>445</v>
      </c>
      <c r="V229" s="179">
        <v>348750</v>
      </c>
      <c r="W229" s="178">
        <v>2</v>
      </c>
    </row>
    <row r="230" spans="1:25" ht="26.25" thickBot="1">
      <c r="A230" s="195"/>
      <c r="B230" s="200" t="s">
        <v>446</v>
      </c>
      <c r="C230" s="212" t="s">
        <v>393</v>
      </c>
      <c r="D230" s="197">
        <f t="shared" si="15"/>
        <v>1</v>
      </c>
      <c r="E230" s="202">
        <v>220000</v>
      </c>
      <c r="F230" s="198">
        <f t="shared" si="14"/>
        <v>220000</v>
      </c>
      <c r="G230" s="203" t="s">
        <v>38</v>
      </c>
      <c r="H230" s="211"/>
      <c r="I230" s="205"/>
      <c r="J230" s="204"/>
      <c r="K230" s="204"/>
      <c r="L230" s="197"/>
      <c r="M230" s="197"/>
      <c r="N230" s="204"/>
      <c r="O230" s="204"/>
      <c r="P230" s="204"/>
      <c r="Q230" s="204"/>
      <c r="R230" s="206"/>
      <c r="S230" s="207">
        <v>1</v>
      </c>
      <c r="U230" s="179">
        <f>SUM(F222:F228)</f>
        <v>946800</v>
      </c>
    </row>
    <row r="231" spans="1:25" ht="26.25" hidden="1" thickBot="1">
      <c r="A231" s="195"/>
      <c r="B231" s="200"/>
      <c r="C231" s="212"/>
      <c r="D231" s="197">
        <f t="shared" si="15"/>
        <v>0</v>
      </c>
      <c r="E231" s="202"/>
      <c r="F231" s="198">
        <f t="shared" si="14"/>
        <v>0</v>
      </c>
      <c r="G231" s="203" t="s">
        <v>38</v>
      </c>
      <c r="H231" s="218"/>
      <c r="I231" s="205"/>
      <c r="J231" s="204"/>
      <c r="K231" s="204"/>
      <c r="L231" s="197"/>
      <c r="M231" s="197"/>
      <c r="N231" s="204"/>
      <c r="O231" s="204"/>
      <c r="P231" s="204"/>
      <c r="Q231" s="204"/>
      <c r="R231" s="206"/>
      <c r="S231" s="207"/>
    </row>
    <row r="232" spans="1:25" ht="15.75" hidden="1" thickBot="1">
      <c r="A232" s="195"/>
      <c r="B232" s="200"/>
      <c r="C232" s="200"/>
      <c r="D232" s="200"/>
      <c r="E232" s="202"/>
      <c r="F232" s="217"/>
      <c r="G232" s="218"/>
      <c r="H232" s="204"/>
      <c r="I232" s="205"/>
      <c r="J232" s="204"/>
      <c r="K232" s="204"/>
      <c r="L232" s="197"/>
      <c r="M232" s="197"/>
      <c r="N232" s="204"/>
      <c r="O232" s="204"/>
      <c r="P232" s="204"/>
      <c r="Q232" s="204"/>
      <c r="R232" s="206"/>
      <c r="S232" s="207"/>
    </row>
    <row r="233" spans="1:25">
      <c r="A233" s="498" t="s">
        <v>447</v>
      </c>
      <c r="B233" s="499"/>
      <c r="C233" s="499"/>
      <c r="D233" s="499"/>
      <c r="E233" s="499"/>
      <c r="F233" s="499"/>
      <c r="G233" s="499"/>
      <c r="H233" s="499"/>
      <c r="I233" s="499"/>
      <c r="J233" s="499"/>
      <c r="K233" s="499"/>
      <c r="L233" s="499"/>
      <c r="M233" s="499"/>
      <c r="N233" s="499"/>
      <c r="O233" s="499"/>
      <c r="P233" s="499"/>
      <c r="Q233" s="499"/>
      <c r="R233" s="499"/>
      <c r="S233" s="500"/>
    </row>
    <row r="234" spans="1:25" ht="25.5" hidden="1">
      <c r="A234" s="195"/>
      <c r="B234" s="200"/>
      <c r="C234" s="212"/>
      <c r="D234" s="197">
        <f>SUM(H234:S234)</f>
        <v>0</v>
      </c>
      <c r="E234" s="202"/>
      <c r="F234" s="198">
        <f t="shared" ref="F234:F238" si="16">D234*E234</f>
        <v>0</v>
      </c>
      <c r="G234" s="203" t="s">
        <v>36</v>
      </c>
      <c r="H234" s="204"/>
      <c r="I234" s="205"/>
      <c r="J234" s="219"/>
      <c r="K234" s="204"/>
      <c r="L234" s="197"/>
      <c r="M234" s="197"/>
      <c r="N234" s="204"/>
      <c r="O234" s="204"/>
      <c r="P234" s="219"/>
      <c r="Q234" s="204"/>
      <c r="R234" s="220"/>
      <c r="S234" s="221"/>
    </row>
    <row r="235" spans="1:25" ht="25.5" hidden="1">
      <c r="A235" s="195"/>
      <c r="B235" s="200"/>
      <c r="C235" s="212"/>
      <c r="D235" s="197">
        <f>SUM(H235:S235)</f>
        <v>0</v>
      </c>
      <c r="E235" s="202"/>
      <c r="F235" s="198">
        <f t="shared" si="16"/>
        <v>0</v>
      </c>
      <c r="G235" s="203" t="s">
        <v>36</v>
      </c>
      <c r="H235" s="204"/>
      <c r="I235" s="205"/>
      <c r="J235" s="219"/>
      <c r="K235" s="204"/>
      <c r="L235" s="197"/>
      <c r="M235" s="197"/>
      <c r="N235" s="204"/>
      <c r="O235" s="204"/>
      <c r="P235" s="219"/>
      <c r="Q235" s="204"/>
      <c r="R235" s="220"/>
      <c r="S235" s="221"/>
    </row>
    <row r="236" spans="1:25" ht="25.5" hidden="1">
      <c r="A236" s="195"/>
      <c r="B236" s="200"/>
      <c r="C236" s="212"/>
      <c r="D236" s="197">
        <f>SUM(H236:S236)</f>
        <v>0</v>
      </c>
      <c r="E236" s="202"/>
      <c r="F236" s="198">
        <f t="shared" si="16"/>
        <v>0</v>
      </c>
      <c r="G236" s="203" t="s">
        <v>36</v>
      </c>
      <c r="H236" s="204"/>
      <c r="I236" s="205"/>
      <c r="J236" s="219"/>
      <c r="K236" s="204"/>
      <c r="L236" s="197"/>
      <c r="M236" s="197"/>
      <c r="N236" s="204"/>
      <c r="O236" s="204"/>
      <c r="P236" s="219"/>
      <c r="Q236" s="204"/>
      <c r="R236" s="220"/>
      <c r="S236" s="221"/>
    </row>
    <row r="237" spans="1:25" ht="25.5" hidden="1">
      <c r="A237" s="195"/>
      <c r="B237" s="200"/>
      <c r="C237" s="212"/>
      <c r="D237" s="197">
        <f>SUM(H237:S237)</f>
        <v>0</v>
      </c>
      <c r="E237" s="202"/>
      <c r="F237" s="198">
        <f t="shared" si="16"/>
        <v>0</v>
      </c>
      <c r="G237" s="203" t="s">
        <v>36</v>
      </c>
      <c r="H237" s="204"/>
      <c r="I237" s="205"/>
      <c r="J237" s="219"/>
      <c r="K237" s="204"/>
      <c r="L237" s="197"/>
      <c r="M237" s="197"/>
      <c r="N237" s="204"/>
      <c r="O237" s="204"/>
      <c r="P237" s="219"/>
      <c r="Q237" s="204"/>
      <c r="R237" s="220"/>
      <c r="S237" s="221"/>
    </row>
    <row r="238" spans="1:25" ht="15" customHeight="1" thickBot="1">
      <c r="A238" s="195"/>
      <c r="B238" s="200" t="s">
        <v>40</v>
      </c>
      <c r="C238" s="200" t="s">
        <v>393</v>
      </c>
      <c r="D238" s="197">
        <v>1</v>
      </c>
      <c r="E238" s="202">
        <v>100000</v>
      </c>
      <c r="F238" s="198">
        <f t="shared" si="16"/>
        <v>100000</v>
      </c>
      <c r="G238" s="222"/>
      <c r="H238" s="211" t="s">
        <v>448</v>
      </c>
      <c r="I238" s="205"/>
      <c r="J238" s="219"/>
      <c r="K238" s="204"/>
      <c r="L238" s="197"/>
      <c r="M238" s="197"/>
      <c r="N238" s="204"/>
      <c r="O238" s="204"/>
      <c r="P238" s="219"/>
      <c r="Q238" s="204"/>
      <c r="R238" s="220"/>
      <c r="S238" s="221"/>
    </row>
    <row r="239" spans="1:25">
      <c r="A239" s="498" t="s">
        <v>41</v>
      </c>
      <c r="B239" s="499"/>
      <c r="C239" s="499"/>
      <c r="D239" s="499"/>
      <c r="E239" s="499"/>
      <c r="F239" s="499"/>
      <c r="G239" s="499"/>
      <c r="H239" s="499"/>
      <c r="I239" s="499"/>
      <c r="J239" s="499"/>
      <c r="K239" s="499"/>
      <c r="L239" s="499"/>
      <c r="M239" s="499"/>
      <c r="N239" s="499"/>
      <c r="O239" s="499"/>
      <c r="P239" s="499"/>
      <c r="Q239" s="499"/>
      <c r="R239" s="499"/>
      <c r="S239" s="500"/>
    </row>
    <row r="240" spans="1:25" ht="25.5">
      <c r="A240" s="195"/>
      <c r="B240" s="200" t="s">
        <v>42</v>
      </c>
      <c r="C240" s="212"/>
      <c r="D240" s="197">
        <v>1</v>
      </c>
      <c r="E240" s="202">
        <v>100000</v>
      </c>
      <c r="F240" s="198">
        <f>D240*E240</f>
        <v>100000</v>
      </c>
      <c r="G240" s="203" t="s">
        <v>36</v>
      </c>
      <c r="H240" s="211" t="s">
        <v>448</v>
      </c>
      <c r="I240" s="205"/>
      <c r="J240" s="219"/>
      <c r="K240" s="204"/>
      <c r="L240" s="197"/>
      <c r="M240" s="197"/>
      <c r="N240" s="204"/>
      <c r="O240" s="204"/>
      <c r="P240" s="219"/>
      <c r="Q240" s="204"/>
      <c r="R240" s="220"/>
      <c r="S240" s="221"/>
    </row>
    <row r="241" spans="1:21" ht="25.5">
      <c r="A241" s="195"/>
      <c r="B241" s="200" t="s">
        <v>43</v>
      </c>
      <c r="C241" s="212"/>
      <c r="D241" s="197">
        <v>1</v>
      </c>
      <c r="E241" s="202">
        <v>50000</v>
      </c>
      <c r="F241" s="198">
        <f>D241*E241</f>
        <v>50000</v>
      </c>
      <c r="G241" s="203" t="s">
        <v>36</v>
      </c>
      <c r="H241" s="211" t="s">
        <v>448</v>
      </c>
      <c r="I241" s="205"/>
      <c r="J241" s="219"/>
      <c r="K241" s="204"/>
      <c r="L241" s="197"/>
      <c r="M241" s="197"/>
      <c r="N241" s="204"/>
      <c r="O241" s="204"/>
      <c r="P241" s="219"/>
      <c r="Q241" s="204"/>
      <c r="R241" s="220"/>
      <c r="S241" s="221"/>
    </row>
    <row r="242" spans="1:21" ht="31.5">
      <c r="A242" s="195"/>
      <c r="B242" s="200" t="s">
        <v>449</v>
      </c>
      <c r="C242" s="212"/>
      <c r="D242" s="197">
        <v>1</v>
      </c>
      <c r="E242" s="202">
        <v>150000</v>
      </c>
      <c r="F242" s="198">
        <f t="shared" ref="F242:F243" si="17">D242*E242</f>
        <v>150000</v>
      </c>
      <c r="G242" s="203" t="s">
        <v>36</v>
      </c>
      <c r="H242" s="211" t="s">
        <v>448</v>
      </c>
      <c r="I242" s="205"/>
      <c r="J242" s="219"/>
      <c r="K242" s="204"/>
      <c r="L242" s="197"/>
      <c r="M242" s="197"/>
      <c r="N242" s="204"/>
      <c r="O242" s="204"/>
      <c r="P242" s="219"/>
      <c r="Q242" s="204"/>
      <c r="R242" s="220"/>
      <c r="S242" s="221"/>
    </row>
    <row r="243" spans="1:21" ht="32.25" thickBot="1">
      <c r="A243" s="195"/>
      <c r="B243" s="200" t="s">
        <v>450</v>
      </c>
      <c r="C243" s="212"/>
      <c r="D243" s="197">
        <v>1</v>
      </c>
      <c r="E243" s="202">
        <v>100000</v>
      </c>
      <c r="F243" s="198">
        <f t="shared" si="17"/>
        <v>100000</v>
      </c>
      <c r="G243" s="203" t="s">
        <v>36</v>
      </c>
      <c r="H243" s="211" t="s">
        <v>448</v>
      </c>
      <c r="I243" s="205"/>
      <c r="J243" s="219"/>
      <c r="K243" s="204"/>
      <c r="L243" s="197"/>
      <c r="M243" s="197"/>
      <c r="N243" s="204"/>
      <c r="O243" s="204"/>
      <c r="P243" s="219"/>
      <c r="Q243" s="204"/>
      <c r="R243" s="220"/>
      <c r="S243" s="221"/>
    </row>
    <row r="244" spans="1:21">
      <c r="A244" s="498" t="s">
        <v>44</v>
      </c>
      <c r="B244" s="499"/>
      <c r="C244" s="499"/>
      <c r="D244" s="499"/>
      <c r="E244" s="499"/>
      <c r="F244" s="499"/>
      <c r="G244" s="499"/>
      <c r="H244" s="499"/>
      <c r="I244" s="499"/>
      <c r="J244" s="499"/>
      <c r="K244" s="499"/>
      <c r="L244" s="499"/>
      <c r="M244" s="499"/>
      <c r="N244" s="499"/>
      <c r="O244" s="499"/>
      <c r="P244" s="499"/>
      <c r="Q244" s="499"/>
      <c r="R244" s="499"/>
      <c r="S244" s="500"/>
    </row>
    <row r="245" spans="1:21" ht="42">
      <c r="A245" s="195"/>
      <c r="B245" s="223" t="s">
        <v>45</v>
      </c>
      <c r="C245" s="212" t="s">
        <v>393</v>
      </c>
      <c r="D245" s="197">
        <f>SUM(H245:S245)</f>
        <v>12</v>
      </c>
      <c r="E245" s="201">
        <f>55339.02+5533.9</f>
        <v>60872.92</v>
      </c>
      <c r="F245" s="198">
        <f t="shared" ref="F245" si="18">D245*E245</f>
        <v>730475.04</v>
      </c>
      <c r="G245" s="224" t="s">
        <v>46</v>
      </c>
      <c r="H245" s="197">
        <v>1</v>
      </c>
      <c r="I245" s="214">
        <v>1</v>
      </c>
      <c r="J245" s="225">
        <v>1</v>
      </c>
      <c r="K245" s="197">
        <v>1</v>
      </c>
      <c r="L245" s="197">
        <v>1</v>
      </c>
      <c r="M245" s="197">
        <v>1</v>
      </c>
      <c r="N245" s="197">
        <v>1</v>
      </c>
      <c r="O245" s="197">
        <v>1</v>
      </c>
      <c r="P245" s="225">
        <v>1</v>
      </c>
      <c r="Q245" s="197">
        <v>1</v>
      </c>
      <c r="R245" s="226">
        <v>1</v>
      </c>
      <c r="S245" s="227">
        <v>1</v>
      </c>
      <c r="U245" s="179">
        <f>E245*0.1</f>
        <v>6087.2920000000004</v>
      </c>
    </row>
    <row r="246" spans="1:21" hidden="1">
      <c r="A246" s="195"/>
      <c r="B246" s="228"/>
      <c r="C246" s="223"/>
      <c r="D246" s="197"/>
      <c r="E246" s="202"/>
      <c r="F246" s="198"/>
      <c r="G246" s="222"/>
      <c r="H246" s="204"/>
      <c r="I246" s="205"/>
      <c r="J246" s="219"/>
      <c r="K246" s="204"/>
      <c r="L246" s="197"/>
      <c r="M246" s="197"/>
      <c r="N246" s="204"/>
      <c r="O246" s="204"/>
      <c r="P246" s="219"/>
      <c r="Q246" s="204"/>
      <c r="R246" s="220"/>
      <c r="S246" s="221"/>
    </row>
    <row r="247" spans="1:21" hidden="1">
      <c r="A247" s="195"/>
      <c r="B247" s="200"/>
      <c r="C247" s="200"/>
      <c r="D247" s="200"/>
      <c r="E247" s="202"/>
      <c r="F247" s="217"/>
      <c r="G247" s="222"/>
      <c r="H247" s="204"/>
      <c r="I247" s="205"/>
      <c r="J247" s="219"/>
      <c r="K247" s="204"/>
      <c r="L247" s="197"/>
      <c r="M247" s="197"/>
      <c r="N247" s="204"/>
      <c r="O247" s="204"/>
      <c r="P247" s="219"/>
      <c r="Q247" s="204"/>
      <c r="R247" s="220"/>
      <c r="S247" s="221"/>
    </row>
    <row r="248" spans="1:21" hidden="1">
      <c r="A248" s="195"/>
      <c r="B248" s="200"/>
      <c r="C248" s="200"/>
      <c r="D248" s="200"/>
      <c r="E248" s="202"/>
      <c r="F248" s="217"/>
      <c r="G248" s="222"/>
      <c r="H248" s="204"/>
      <c r="I248" s="205"/>
      <c r="J248" s="219"/>
      <c r="K248" s="204"/>
      <c r="L248" s="204"/>
      <c r="M248" s="204"/>
      <c r="N248" s="204"/>
      <c r="O248" s="204"/>
      <c r="P248" s="219"/>
      <c r="Q248" s="204"/>
      <c r="R248" s="220"/>
      <c r="S248" s="221"/>
    </row>
    <row r="249" spans="1:21" hidden="1">
      <c r="A249" s="501" t="s">
        <v>451</v>
      </c>
      <c r="B249" s="502"/>
      <c r="C249" s="502"/>
      <c r="D249" s="502"/>
      <c r="E249" s="502"/>
      <c r="F249" s="502"/>
      <c r="G249" s="502"/>
      <c r="H249" s="502"/>
      <c r="I249" s="502"/>
      <c r="J249" s="502"/>
      <c r="K249" s="502"/>
      <c r="L249" s="502"/>
      <c r="M249" s="502"/>
      <c r="N249" s="502"/>
      <c r="O249" s="502"/>
      <c r="P249" s="502"/>
      <c r="Q249" s="502"/>
      <c r="R249" s="502"/>
      <c r="S249" s="503"/>
    </row>
    <row r="250" spans="1:21" ht="16.5" hidden="1" thickBot="1">
      <c r="A250" s="229"/>
      <c r="B250" s="230" t="s">
        <v>452</v>
      </c>
      <c r="C250" s="231"/>
      <c r="D250" s="200"/>
      <c r="E250" s="202"/>
      <c r="F250" s="217"/>
      <c r="G250" s="22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3"/>
    </row>
    <row r="251" spans="1:21" hidden="1">
      <c r="A251" s="229"/>
      <c r="B251" s="234" t="s">
        <v>453</v>
      </c>
      <c r="C251" s="234"/>
      <c r="D251" s="200"/>
      <c r="E251" s="202"/>
      <c r="F251" s="217"/>
      <c r="G251" s="22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3"/>
    </row>
    <row r="252" spans="1:21" ht="25.5" hidden="1">
      <c r="A252" s="229"/>
      <c r="B252" s="200" t="s">
        <v>454</v>
      </c>
      <c r="C252" s="212"/>
      <c r="D252" s="197">
        <f>SUM(H252:S252)</f>
        <v>0</v>
      </c>
      <c r="E252" s="202"/>
      <c r="F252" s="198">
        <f t="shared" ref="F252:F256" si="19">D252*E252</f>
        <v>0</v>
      </c>
      <c r="G252" s="203" t="s">
        <v>36</v>
      </c>
      <c r="H252" s="232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3"/>
    </row>
    <row r="253" spans="1:21" ht="25.5" hidden="1">
      <c r="A253" s="229"/>
      <c r="B253" s="200" t="s">
        <v>455</v>
      </c>
      <c r="C253" s="212"/>
      <c r="D253" s="197">
        <f>SUM(H253:S253)</f>
        <v>0</v>
      </c>
      <c r="E253" s="202"/>
      <c r="F253" s="198">
        <f t="shared" si="19"/>
        <v>0</v>
      </c>
      <c r="G253" s="203" t="s">
        <v>36</v>
      </c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3"/>
    </row>
    <row r="254" spans="1:21" ht="25.5" hidden="1">
      <c r="A254" s="229"/>
      <c r="B254" s="200" t="s">
        <v>456</v>
      </c>
      <c r="C254" s="212"/>
      <c r="D254" s="197">
        <f>SUM(H254:S254)</f>
        <v>0</v>
      </c>
      <c r="E254" s="202"/>
      <c r="F254" s="198">
        <f t="shared" si="19"/>
        <v>0</v>
      </c>
      <c r="G254" s="203" t="s">
        <v>36</v>
      </c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3"/>
    </row>
    <row r="255" spans="1:21" ht="25.5" hidden="1">
      <c r="A255" s="229"/>
      <c r="B255" s="200" t="s">
        <v>457</v>
      </c>
      <c r="C255" s="212"/>
      <c r="D255" s="197">
        <f>SUM(H255:S255)</f>
        <v>0</v>
      </c>
      <c r="E255" s="202"/>
      <c r="F255" s="198">
        <f t="shared" si="19"/>
        <v>0</v>
      </c>
      <c r="G255" s="203" t="s">
        <v>36</v>
      </c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3"/>
    </row>
    <row r="256" spans="1:21" ht="25.5" hidden="1">
      <c r="A256" s="229"/>
      <c r="B256" s="200" t="s">
        <v>458</v>
      </c>
      <c r="C256" s="212"/>
      <c r="D256" s="197">
        <f>SUM(H256:S256)</f>
        <v>0</v>
      </c>
      <c r="E256" s="202"/>
      <c r="F256" s="198">
        <f t="shared" si="19"/>
        <v>0</v>
      </c>
      <c r="G256" s="203" t="s">
        <v>36</v>
      </c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3"/>
    </row>
    <row r="257" spans="1:19" hidden="1">
      <c r="A257" s="229"/>
      <c r="B257" s="200" t="s">
        <v>459</v>
      </c>
      <c r="C257" s="200"/>
      <c r="D257" s="200"/>
      <c r="E257" s="202"/>
      <c r="F257" s="217"/>
      <c r="G257" s="22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3"/>
    </row>
    <row r="258" spans="1:19" ht="25.5" hidden="1">
      <c r="A258" s="229"/>
      <c r="B258" s="200" t="s">
        <v>454</v>
      </c>
      <c r="C258" s="212"/>
      <c r="D258" s="197">
        <f>SUM(H258:S258)</f>
        <v>0</v>
      </c>
      <c r="E258" s="202"/>
      <c r="F258" s="198">
        <f t="shared" ref="F258:F262" si="20">D258*E258</f>
        <v>0</v>
      </c>
      <c r="G258" s="203" t="s">
        <v>36</v>
      </c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3"/>
    </row>
    <row r="259" spans="1:19" ht="25.5" hidden="1">
      <c r="A259" s="229"/>
      <c r="B259" s="200" t="s">
        <v>455</v>
      </c>
      <c r="C259" s="212"/>
      <c r="D259" s="197">
        <f>SUM(H259:S259)</f>
        <v>0</v>
      </c>
      <c r="E259" s="202"/>
      <c r="F259" s="198">
        <f t="shared" si="20"/>
        <v>0</v>
      </c>
      <c r="G259" s="203" t="s">
        <v>36</v>
      </c>
      <c r="H259" s="232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3"/>
    </row>
    <row r="260" spans="1:19" ht="25.5" hidden="1">
      <c r="A260" s="229"/>
      <c r="B260" s="200" t="s">
        <v>456</v>
      </c>
      <c r="C260" s="212"/>
      <c r="D260" s="197">
        <f>SUM(H260:S260)</f>
        <v>0</v>
      </c>
      <c r="E260" s="202"/>
      <c r="F260" s="198">
        <f t="shared" si="20"/>
        <v>0</v>
      </c>
      <c r="G260" s="203" t="s">
        <v>36</v>
      </c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3"/>
    </row>
    <row r="261" spans="1:19" ht="25.5" hidden="1">
      <c r="A261" s="229"/>
      <c r="B261" s="200" t="s">
        <v>457</v>
      </c>
      <c r="C261" s="212"/>
      <c r="D261" s="197">
        <f>SUM(H261:S261)</f>
        <v>0</v>
      </c>
      <c r="E261" s="202"/>
      <c r="F261" s="198">
        <f t="shared" si="20"/>
        <v>0</v>
      </c>
      <c r="G261" s="203" t="s">
        <v>36</v>
      </c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3"/>
    </row>
    <row r="262" spans="1:19" ht="25.5" hidden="1">
      <c r="A262" s="229"/>
      <c r="B262" s="200" t="s">
        <v>458</v>
      </c>
      <c r="C262" s="212"/>
      <c r="D262" s="197">
        <f>SUM(H262:S262)</f>
        <v>0</v>
      </c>
      <c r="E262" s="202"/>
      <c r="F262" s="198">
        <f t="shared" si="20"/>
        <v>0</v>
      </c>
      <c r="G262" s="203" t="s">
        <v>36</v>
      </c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3"/>
    </row>
    <row r="263" spans="1:19" hidden="1">
      <c r="A263" s="229"/>
      <c r="B263" s="200" t="s">
        <v>460</v>
      </c>
      <c r="C263" s="200"/>
      <c r="D263" s="200"/>
      <c r="E263" s="202"/>
      <c r="F263" s="217"/>
      <c r="G263" s="22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3"/>
    </row>
    <row r="264" spans="1:19" ht="25.5" hidden="1">
      <c r="A264" s="229"/>
      <c r="B264" s="200" t="s">
        <v>454</v>
      </c>
      <c r="C264" s="212"/>
      <c r="D264" s="197">
        <f>SUM(H264:S264)</f>
        <v>0</v>
      </c>
      <c r="E264" s="202"/>
      <c r="F264" s="198">
        <f t="shared" ref="F264:F268" si="21">D264*E264</f>
        <v>0</v>
      </c>
      <c r="G264" s="203" t="s">
        <v>36</v>
      </c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3"/>
    </row>
    <row r="265" spans="1:19" ht="25.5" hidden="1">
      <c r="A265" s="229"/>
      <c r="B265" s="200" t="s">
        <v>455</v>
      </c>
      <c r="C265" s="212"/>
      <c r="D265" s="197">
        <f>SUM(H265:S265)</f>
        <v>0</v>
      </c>
      <c r="E265" s="202"/>
      <c r="F265" s="198">
        <f t="shared" si="21"/>
        <v>0</v>
      </c>
      <c r="G265" s="203" t="s">
        <v>36</v>
      </c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3"/>
    </row>
    <row r="266" spans="1:19" ht="25.5" hidden="1">
      <c r="A266" s="229"/>
      <c r="B266" s="200" t="s">
        <v>456</v>
      </c>
      <c r="C266" s="212"/>
      <c r="D266" s="197">
        <f>SUM(H266:S266)</f>
        <v>0</v>
      </c>
      <c r="E266" s="202"/>
      <c r="F266" s="198">
        <f t="shared" si="21"/>
        <v>0</v>
      </c>
      <c r="G266" s="203" t="s">
        <v>36</v>
      </c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3"/>
    </row>
    <row r="267" spans="1:19" ht="25.5" hidden="1">
      <c r="A267" s="229"/>
      <c r="B267" s="200" t="s">
        <v>457</v>
      </c>
      <c r="C267" s="212"/>
      <c r="D267" s="197">
        <f>SUM(H267:S267)</f>
        <v>0</v>
      </c>
      <c r="E267" s="202"/>
      <c r="F267" s="198">
        <f t="shared" si="21"/>
        <v>0</v>
      </c>
      <c r="G267" s="203" t="s">
        <v>36</v>
      </c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3"/>
    </row>
    <row r="268" spans="1:19" ht="25.5" hidden="1">
      <c r="A268" s="229"/>
      <c r="B268" s="200" t="s">
        <v>458</v>
      </c>
      <c r="C268" s="212"/>
      <c r="D268" s="197">
        <f>SUM(H268:S268)</f>
        <v>0</v>
      </c>
      <c r="E268" s="202"/>
      <c r="F268" s="198">
        <f t="shared" si="21"/>
        <v>0</v>
      </c>
      <c r="G268" s="203" t="s">
        <v>36</v>
      </c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3"/>
    </row>
    <row r="269" spans="1:19" hidden="1">
      <c r="A269" s="229"/>
      <c r="B269" s="200" t="s">
        <v>461</v>
      </c>
      <c r="C269" s="200"/>
      <c r="D269" s="200"/>
      <c r="E269" s="202"/>
      <c r="F269" s="217"/>
      <c r="G269" s="22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3"/>
    </row>
    <row r="270" spans="1:19" ht="25.5" hidden="1">
      <c r="A270" s="229"/>
      <c r="B270" s="200" t="s">
        <v>454</v>
      </c>
      <c r="C270" s="212"/>
      <c r="D270" s="197">
        <f>SUM(H270:S270)</f>
        <v>0</v>
      </c>
      <c r="E270" s="202"/>
      <c r="F270" s="198">
        <f t="shared" ref="F270:F274" si="22">D270*E270</f>
        <v>0</v>
      </c>
      <c r="G270" s="203" t="s">
        <v>36</v>
      </c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3"/>
    </row>
    <row r="271" spans="1:19" ht="25.5" hidden="1">
      <c r="A271" s="229"/>
      <c r="B271" s="200" t="s">
        <v>455</v>
      </c>
      <c r="C271" s="212"/>
      <c r="D271" s="197">
        <f>SUM(H271:S271)</f>
        <v>0</v>
      </c>
      <c r="E271" s="202"/>
      <c r="F271" s="198">
        <f t="shared" si="22"/>
        <v>0</v>
      </c>
      <c r="G271" s="203" t="s">
        <v>36</v>
      </c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3"/>
    </row>
    <row r="272" spans="1:19" ht="25.5" hidden="1">
      <c r="A272" s="229"/>
      <c r="B272" s="200" t="s">
        <v>456</v>
      </c>
      <c r="C272" s="212"/>
      <c r="D272" s="197">
        <f>SUM(H272:S272)</f>
        <v>0</v>
      </c>
      <c r="E272" s="202"/>
      <c r="F272" s="198">
        <f t="shared" si="22"/>
        <v>0</v>
      </c>
      <c r="G272" s="203" t="s">
        <v>36</v>
      </c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3"/>
    </row>
    <row r="273" spans="1:19" ht="25.5" hidden="1">
      <c r="A273" s="229"/>
      <c r="B273" s="200" t="s">
        <v>457</v>
      </c>
      <c r="C273" s="212"/>
      <c r="D273" s="197">
        <f>SUM(H273:S273)</f>
        <v>0</v>
      </c>
      <c r="E273" s="202"/>
      <c r="F273" s="198">
        <f t="shared" si="22"/>
        <v>0</v>
      </c>
      <c r="G273" s="203" t="s">
        <v>36</v>
      </c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3"/>
    </row>
    <row r="274" spans="1:19" ht="25.5" hidden="1">
      <c r="A274" s="229"/>
      <c r="B274" s="200" t="s">
        <v>458</v>
      </c>
      <c r="C274" s="212"/>
      <c r="D274" s="197">
        <f>SUM(H274:S274)</f>
        <v>0</v>
      </c>
      <c r="E274" s="202"/>
      <c r="F274" s="198">
        <f t="shared" si="22"/>
        <v>0</v>
      </c>
      <c r="G274" s="203" t="s">
        <v>36</v>
      </c>
      <c r="H274" s="232"/>
      <c r="I274" s="232"/>
      <c r="J274" s="232"/>
      <c r="K274" s="232"/>
      <c r="L274" s="232"/>
      <c r="M274" s="232"/>
      <c r="N274" s="232"/>
      <c r="O274" s="232"/>
      <c r="P274" s="232"/>
      <c r="Q274" s="232"/>
      <c r="R274" s="232"/>
      <c r="S274" s="233"/>
    </row>
    <row r="275" spans="1:19" hidden="1">
      <c r="A275" s="229"/>
      <c r="B275" s="200" t="s">
        <v>462</v>
      </c>
      <c r="C275" s="200"/>
      <c r="D275" s="200"/>
      <c r="E275" s="202"/>
      <c r="F275" s="217"/>
      <c r="G275" s="22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2"/>
      <c r="R275" s="232"/>
      <c r="S275" s="233"/>
    </row>
    <row r="276" spans="1:19" hidden="1">
      <c r="A276" s="229"/>
      <c r="B276" s="200"/>
      <c r="C276" s="212"/>
      <c r="D276" s="197">
        <f>SUM(H276:S276)</f>
        <v>0</v>
      </c>
      <c r="E276" s="202"/>
      <c r="F276" s="217"/>
      <c r="G276" s="222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3"/>
    </row>
    <row r="277" spans="1:19" ht="16.5" hidden="1" thickBot="1">
      <c r="A277" s="229"/>
      <c r="B277" s="230" t="s">
        <v>463</v>
      </c>
      <c r="C277" s="231"/>
      <c r="D277" s="200"/>
      <c r="E277" s="202"/>
      <c r="F277" s="217"/>
      <c r="G277" s="22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3"/>
    </row>
    <row r="278" spans="1:19" hidden="1">
      <c r="A278" s="229"/>
      <c r="B278" s="234" t="s">
        <v>453</v>
      </c>
      <c r="C278" s="234"/>
      <c r="D278" s="200"/>
      <c r="E278" s="202"/>
      <c r="F278" s="217"/>
      <c r="G278" s="22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3"/>
    </row>
    <row r="279" spans="1:19" ht="25.5" hidden="1">
      <c r="A279" s="229"/>
      <c r="B279" s="200" t="s">
        <v>454</v>
      </c>
      <c r="C279" s="212"/>
      <c r="D279" s="197">
        <f>SUM(H279:S279)</f>
        <v>0</v>
      </c>
      <c r="E279" s="202"/>
      <c r="F279" s="198">
        <f t="shared" ref="F279:F283" si="23">D279*E279</f>
        <v>0</v>
      </c>
      <c r="G279" s="203" t="s">
        <v>36</v>
      </c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3"/>
    </row>
    <row r="280" spans="1:19" ht="25.5" hidden="1">
      <c r="A280" s="229"/>
      <c r="B280" s="200" t="s">
        <v>455</v>
      </c>
      <c r="C280" s="212"/>
      <c r="D280" s="197">
        <f>SUM(H280:S280)</f>
        <v>0</v>
      </c>
      <c r="E280" s="202"/>
      <c r="F280" s="198">
        <f t="shared" si="23"/>
        <v>0</v>
      </c>
      <c r="G280" s="203" t="s">
        <v>36</v>
      </c>
      <c r="H280" s="232"/>
      <c r="I280" s="232"/>
      <c r="J280" s="232"/>
      <c r="K280" s="232"/>
      <c r="L280" s="232"/>
      <c r="M280" s="232"/>
      <c r="N280" s="232"/>
      <c r="O280" s="232"/>
      <c r="P280" s="232"/>
      <c r="Q280" s="232"/>
      <c r="R280" s="232"/>
      <c r="S280" s="233"/>
    </row>
    <row r="281" spans="1:19" ht="25.5" hidden="1">
      <c r="A281" s="229"/>
      <c r="B281" s="200" t="s">
        <v>456</v>
      </c>
      <c r="C281" s="212"/>
      <c r="D281" s="197">
        <f>SUM(H281:S281)</f>
        <v>0</v>
      </c>
      <c r="E281" s="202"/>
      <c r="F281" s="198">
        <f t="shared" si="23"/>
        <v>0</v>
      </c>
      <c r="G281" s="203" t="s">
        <v>36</v>
      </c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3"/>
    </row>
    <row r="282" spans="1:19" ht="25.5" hidden="1">
      <c r="A282" s="229"/>
      <c r="B282" s="200" t="s">
        <v>457</v>
      </c>
      <c r="C282" s="212"/>
      <c r="D282" s="197">
        <f>SUM(H282:S282)</f>
        <v>0</v>
      </c>
      <c r="E282" s="202"/>
      <c r="F282" s="198">
        <f t="shared" si="23"/>
        <v>0</v>
      </c>
      <c r="G282" s="203" t="s">
        <v>36</v>
      </c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3"/>
    </row>
    <row r="283" spans="1:19" ht="25.5" hidden="1">
      <c r="A283" s="229"/>
      <c r="B283" s="200" t="s">
        <v>458</v>
      </c>
      <c r="C283" s="212"/>
      <c r="D283" s="197">
        <f>SUM(H283:S283)</f>
        <v>0</v>
      </c>
      <c r="E283" s="202"/>
      <c r="F283" s="198">
        <f t="shared" si="23"/>
        <v>0</v>
      </c>
      <c r="G283" s="203" t="s">
        <v>36</v>
      </c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3"/>
    </row>
    <row r="284" spans="1:19" hidden="1">
      <c r="A284" s="229"/>
      <c r="B284" s="200" t="s">
        <v>459</v>
      </c>
      <c r="C284" s="200"/>
      <c r="D284" s="200"/>
      <c r="E284" s="202"/>
      <c r="F284" s="217"/>
      <c r="G284" s="222"/>
      <c r="H284" s="232"/>
      <c r="I284" s="232"/>
      <c r="J284" s="232"/>
      <c r="K284" s="232"/>
      <c r="L284" s="232"/>
      <c r="M284" s="232"/>
      <c r="N284" s="232"/>
      <c r="O284" s="232"/>
      <c r="P284" s="232"/>
      <c r="Q284" s="232"/>
      <c r="R284" s="232"/>
      <c r="S284" s="233"/>
    </row>
    <row r="285" spans="1:19" ht="25.5" hidden="1">
      <c r="A285" s="229"/>
      <c r="B285" s="200" t="s">
        <v>454</v>
      </c>
      <c r="C285" s="212"/>
      <c r="D285" s="197">
        <f>SUM(H285:S285)</f>
        <v>0</v>
      </c>
      <c r="E285" s="202"/>
      <c r="F285" s="198">
        <f t="shared" ref="F285:F289" si="24">D285*E285</f>
        <v>0</v>
      </c>
      <c r="G285" s="203" t="s">
        <v>36</v>
      </c>
      <c r="H285" s="232"/>
      <c r="I285" s="232"/>
      <c r="J285" s="232"/>
      <c r="K285" s="232"/>
      <c r="L285" s="232"/>
      <c r="M285" s="232"/>
      <c r="N285" s="232"/>
      <c r="O285" s="232"/>
      <c r="P285" s="232"/>
      <c r="Q285" s="232"/>
      <c r="R285" s="232"/>
      <c r="S285" s="233"/>
    </row>
    <row r="286" spans="1:19" ht="25.5" hidden="1">
      <c r="A286" s="229"/>
      <c r="B286" s="200" t="s">
        <v>455</v>
      </c>
      <c r="C286" s="212"/>
      <c r="D286" s="197">
        <f>SUM(H286:S286)</f>
        <v>0</v>
      </c>
      <c r="E286" s="202"/>
      <c r="F286" s="198">
        <f t="shared" si="24"/>
        <v>0</v>
      </c>
      <c r="G286" s="203" t="s">
        <v>36</v>
      </c>
      <c r="H286" s="232"/>
      <c r="I286" s="232"/>
      <c r="J286" s="232"/>
      <c r="K286" s="232"/>
      <c r="L286" s="232"/>
      <c r="M286" s="232"/>
      <c r="N286" s="232"/>
      <c r="O286" s="232"/>
      <c r="P286" s="232"/>
      <c r="Q286" s="232"/>
      <c r="R286" s="232"/>
      <c r="S286" s="233"/>
    </row>
    <row r="287" spans="1:19" ht="25.5" hidden="1">
      <c r="A287" s="229"/>
      <c r="B287" s="200" t="s">
        <v>456</v>
      </c>
      <c r="C287" s="212"/>
      <c r="D287" s="197">
        <f>SUM(H287:S287)</f>
        <v>0</v>
      </c>
      <c r="E287" s="202"/>
      <c r="F287" s="198">
        <f t="shared" si="24"/>
        <v>0</v>
      </c>
      <c r="G287" s="203" t="s">
        <v>36</v>
      </c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3"/>
    </row>
    <row r="288" spans="1:19" ht="25.5" hidden="1">
      <c r="A288" s="229"/>
      <c r="B288" s="200" t="s">
        <v>457</v>
      </c>
      <c r="C288" s="212"/>
      <c r="D288" s="197">
        <f>SUM(H288:S288)</f>
        <v>0</v>
      </c>
      <c r="E288" s="202"/>
      <c r="F288" s="198">
        <f t="shared" si="24"/>
        <v>0</v>
      </c>
      <c r="G288" s="203" t="s">
        <v>36</v>
      </c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3"/>
    </row>
    <row r="289" spans="1:19" ht="25.5" hidden="1">
      <c r="A289" s="229"/>
      <c r="B289" s="200" t="s">
        <v>458</v>
      </c>
      <c r="C289" s="212"/>
      <c r="D289" s="197">
        <f>SUM(H289:S289)</f>
        <v>0</v>
      </c>
      <c r="E289" s="202"/>
      <c r="F289" s="198">
        <f t="shared" si="24"/>
        <v>0</v>
      </c>
      <c r="G289" s="203" t="s">
        <v>36</v>
      </c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3"/>
    </row>
    <row r="290" spans="1:19" hidden="1">
      <c r="A290" s="229"/>
      <c r="B290" s="200" t="s">
        <v>460</v>
      </c>
      <c r="C290" s="200"/>
      <c r="D290" s="200"/>
      <c r="E290" s="202"/>
      <c r="F290" s="217"/>
      <c r="G290" s="222"/>
      <c r="H290" s="232"/>
      <c r="I290" s="232"/>
      <c r="J290" s="232"/>
      <c r="K290" s="232"/>
      <c r="L290" s="232"/>
      <c r="M290" s="232"/>
      <c r="N290" s="232"/>
      <c r="O290" s="232"/>
      <c r="P290" s="232"/>
      <c r="Q290" s="232"/>
      <c r="R290" s="232"/>
      <c r="S290" s="233"/>
    </row>
    <row r="291" spans="1:19" ht="25.5" hidden="1">
      <c r="A291" s="229"/>
      <c r="B291" s="200" t="s">
        <v>454</v>
      </c>
      <c r="C291" s="212"/>
      <c r="D291" s="197">
        <f>SUM(H291:S291)</f>
        <v>0</v>
      </c>
      <c r="E291" s="202"/>
      <c r="F291" s="198">
        <f t="shared" ref="F291:F295" si="25">D291*E291</f>
        <v>0</v>
      </c>
      <c r="G291" s="203" t="s">
        <v>36</v>
      </c>
      <c r="H291" s="232"/>
      <c r="I291" s="232"/>
      <c r="J291" s="232"/>
      <c r="K291" s="232"/>
      <c r="L291" s="232"/>
      <c r="M291" s="232"/>
      <c r="N291" s="232"/>
      <c r="O291" s="232"/>
      <c r="P291" s="232"/>
      <c r="Q291" s="232"/>
      <c r="R291" s="232"/>
      <c r="S291" s="233"/>
    </row>
    <row r="292" spans="1:19" ht="25.5" hidden="1">
      <c r="A292" s="229"/>
      <c r="B292" s="200" t="s">
        <v>455</v>
      </c>
      <c r="C292" s="212"/>
      <c r="D292" s="197">
        <f>SUM(H292:S292)</f>
        <v>0</v>
      </c>
      <c r="E292" s="202"/>
      <c r="F292" s="198">
        <f t="shared" si="25"/>
        <v>0</v>
      </c>
      <c r="G292" s="203" t="s">
        <v>36</v>
      </c>
      <c r="H292" s="232"/>
      <c r="I292" s="232"/>
      <c r="J292" s="232"/>
      <c r="K292" s="232"/>
      <c r="L292" s="232"/>
      <c r="M292" s="232"/>
      <c r="N292" s="232"/>
      <c r="O292" s="232"/>
      <c r="P292" s="232"/>
      <c r="Q292" s="232"/>
      <c r="R292" s="232"/>
      <c r="S292" s="233"/>
    </row>
    <row r="293" spans="1:19" ht="25.5" hidden="1">
      <c r="A293" s="229"/>
      <c r="B293" s="200" t="s">
        <v>456</v>
      </c>
      <c r="C293" s="212"/>
      <c r="D293" s="197">
        <f>SUM(H293:S293)</f>
        <v>0</v>
      </c>
      <c r="E293" s="202"/>
      <c r="F293" s="198">
        <f t="shared" si="25"/>
        <v>0</v>
      </c>
      <c r="G293" s="203" t="s">
        <v>36</v>
      </c>
      <c r="H293" s="232"/>
      <c r="I293" s="232"/>
      <c r="J293" s="232"/>
      <c r="K293" s="232"/>
      <c r="L293" s="232"/>
      <c r="M293" s="232"/>
      <c r="N293" s="232"/>
      <c r="O293" s="232"/>
      <c r="P293" s="232"/>
      <c r="Q293" s="232"/>
      <c r="R293" s="232"/>
      <c r="S293" s="233"/>
    </row>
    <row r="294" spans="1:19" ht="25.5" hidden="1">
      <c r="A294" s="229"/>
      <c r="B294" s="200" t="s">
        <v>457</v>
      </c>
      <c r="C294" s="212"/>
      <c r="D294" s="197">
        <f>SUM(H294:S294)</f>
        <v>0</v>
      </c>
      <c r="E294" s="202"/>
      <c r="F294" s="198">
        <f t="shared" si="25"/>
        <v>0</v>
      </c>
      <c r="G294" s="203" t="s">
        <v>36</v>
      </c>
      <c r="H294" s="232"/>
      <c r="I294" s="232"/>
      <c r="J294" s="232"/>
      <c r="K294" s="232"/>
      <c r="L294" s="232"/>
      <c r="M294" s="232"/>
      <c r="N294" s="232"/>
      <c r="O294" s="232"/>
      <c r="P294" s="232"/>
      <c r="Q294" s="232"/>
      <c r="R294" s="232"/>
      <c r="S294" s="233"/>
    </row>
    <row r="295" spans="1:19" ht="25.5" hidden="1">
      <c r="A295" s="229"/>
      <c r="B295" s="200" t="s">
        <v>458</v>
      </c>
      <c r="C295" s="212"/>
      <c r="D295" s="197">
        <f>SUM(H295:S295)</f>
        <v>0</v>
      </c>
      <c r="E295" s="202"/>
      <c r="F295" s="198">
        <f t="shared" si="25"/>
        <v>0</v>
      </c>
      <c r="G295" s="203" t="s">
        <v>36</v>
      </c>
      <c r="H295" s="232"/>
      <c r="I295" s="232"/>
      <c r="J295" s="232"/>
      <c r="K295" s="232"/>
      <c r="L295" s="232"/>
      <c r="M295" s="232"/>
      <c r="N295" s="232"/>
      <c r="O295" s="232"/>
      <c r="P295" s="232"/>
      <c r="Q295" s="232"/>
      <c r="R295" s="232"/>
      <c r="S295" s="233"/>
    </row>
    <row r="296" spans="1:19" hidden="1">
      <c r="A296" s="229"/>
      <c r="B296" s="200" t="s">
        <v>461</v>
      </c>
      <c r="C296" s="200"/>
      <c r="D296" s="200"/>
      <c r="E296" s="202"/>
      <c r="F296" s="217"/>
      <c r="G296" s="222"/>
      <c r="H296" s="232"/>
      <c r="I296" s="232"/>
      <c r="J296" s="232"/>
      <c r="K296" s="232"/>
      <c r="L296" s="232"/>
      <c r="M296" s="232"/>
      <c r="N296" s="232"/>
      <c r="O296" s="232"/>
      <c r="P296" s="232"/>
      <c r="Q296" s="232"/>
      <c r="R296" s="232"/>
      <c r="S296" s="233"/>
    </row>
    <row r="297" spans="1:19" ht="25.5" hidden="1">
      <c r="A297" s="229"/>
      <c r="B297" s="200" t="s">
        <v>454</v>
      </c>
      <c r="C297" s="212"/>
      <c r="D297" s="197">
        <f>SUM(H297:S297)</f>
        <v>0</v>
      </c>
      <c r="E297" s="202"/>
      <c r="F297" s="198">
        <f t="shared" ref="F297:F301" si="26">D297*E297</f>
        <v>0</v>
      </c>
      <c r="G297" s="203" t="s">
        <v>36</v>
      </c>
      <c r="H297" s="232"/>
      <c r="I297" s="232"/>
      <c r="J297" s="232"/>
      <c r="K297" s="232"/>
      <c r="L297" s="232"/>
      <c r="M297" s="232"/>
      <c r="N297" s="232"/>
      <c r="O297" s="232"/>
      <c r="P297" s="232"/>
      <c r="Q297" s="232"/>
      <c r="R297" s="232"/>
      <c r="S297" s="233"/>
    </row>
    <row r="298" spans="1:19" ht="25.5" hidden="1">
      <c r="A298" s="229"/>
      <c r="B298" s="200" t="s">
        <v>455</v>
      </c>
      <c r="C298" s="212"/>
      <c r="D298" s="197">
        <f>SUM(H298:S298)</f>
        <v>0</v>
      </c>
      <c r="E298" s="202"/>
      <c r="F298" s="198">
        <f t="shared" si="26"/>
        <v>0</v>
      </c>
      <c r="G298" s="203" t="s">
        <v>36</v>
      </c>
      <c r="H298" s="232"/>
      <c r="I298" s="232"/>
      <c r="J298" s="232"/>
      <c r="K298" s="232"/>
      <c r="L298" s="232"/>
      <c r="M298" s="232"/>
      <c r="N298" s="232"/>
      <c r="O298" s="232"/>
      <c r="P298" s="232"/>
      <c r="Q298" s="232"/>
      <c r="R298" s="232"/>
      <c r="S298" s="233"/>
    </row>
    <row r="299" spans="1:19" ht="25.5" hidden="1">
      <c r="A299" s="229"/>
      <c r="B299" s="200" t="s">
        <v>456</v>
      </c>
      <c r="C299" s="212"/>
      <c r="D299" s="197">
        <f>SUM(H299:S299)</f>
        <v>0</v>
      </c>
      <c r="E299" s="202"/>
      <c r="F299" s="198">
        <f t="shared" si="26"/>
        <v>0</v>
      </c>
      <c r="G299" s="203" t="s">
        <v>36</v>
      </c>
      <c r="H299" s="232"/>
      <c r="I299" s="232"/>
      <c r="J299" s="232"/>
      <c r="K299" s="232"/>
      <c r="L299" s="232"/>
      <c r="M299" s="232"/>
      <c r="N299" s="232"/>
      <c r="O299" s="232"/>
      <c r="P299" s="232"/>
      <c r="Q299" s="232"/>
      <c r="R299" s="232"/>
      <c r="S299" s="233"/>
    </row>
    <row r="300" spans="1:19" ht="25.5" hidden="1">
      <c r="A300" s="229"/>
      <c r="B300" s="200" t="s">
        <v>457</v>
      </c>
      <c r="C300" s="212"/>
      <c r="D300" s="197">
        <f>SUM(H300:S300)</f>
        <v>0</v>
      </c>
      <c r="E300" s="202"/>
      <c r="F300" s="198">
        <f t="shared" si="26"/>
        <v>0</v>
      </c>
      <c r="G300" s="203" t="s">
        <v>36</v>
      </c>
      <c r="H300" s="232"/>
      <c r="I300" s="232"/>
      <c r="J300" s="232"/>
      <c r="K300" s="232"/>
      <c r="L300" s="232"/>
      <c r="M300" s="232"/>
      <c r="N300" s="232"/>
      <c r="O300" s="232"/>
      <c r="P300" s="232"/>
      <c r="Q300" s="232"/>
      <c r="R300" s="232"/>
      <c r="S300" s="233"/>
    </row>
    <row r="301" spans="1:19" ht="25.5" hidden="1">
      <c r="A301" s="229"/>
      <c r="B301" s="200" t="s">
        <v>458</v>
      </c>
      <c r="C301" s="212"/>
      <c r="D301" s="197">
        <f>SUM(H301:S301)</f>
        <v>0</v>
      </c>
      <c r="E301" s="202"/>
      <c r="F301" s="198">
        <f t="shared" si="26"/>
        <v>0</v>
      </c>
      <c r="G301" s="203" t="s">
        <v>36</v>
      </c>
      <c r="H301" s="232"/>
      <c r="I301" s="232"/>
      <c r="J301" s="232"/>
      <c r="K301" s="232"/>
      <c r="L301" s="232"/>
      <c r="M301" s="232"/>
      <c r="N301" s="232"/>
      <c r="O301" s="232"/>
      <c r="P301" s="232"/>
      <c r="Q301" s="232"/>
      <c r="R301" s="232"/>
      <c r="S301" s="233"/>
    </row>
    <row r="302" spans="1:19" hidden="1">
      <c r="A302" s="229"/>
      <c r="B302" s="200" t="s">
        <v>462</v>
      </c>
      <c r="C302" s="200"/>
      <c r="D302" s="200"/>
      <c r="E302" s="202"/>
      <c r="F302" s="217"/>
      <c r="G302" s="222"/>
      <c r="H302" s="232"/>
      <c r="I302" s="232"/>
      <c r="J302" s="232"/>
      <c r="K302" s="232"/>
      <c r="L302" s="232"/>
      <c r="M302" s="232"/>
      <c r="N302" s="232"/>
      <c r="O302" s="232"/>
      <c r="P302" s="232"/>
      <c r="Q302" s="232"/>
      <c r="R302" s="232"/>
      <c r="S302" s="233"/>
    </row>
    <row r="303" spans="1:19" hidden="1">
      <c r="A303" s="229"/>
      <c r="B303" s="200"/>
      <c r="C303" s="200"/>
      <c r="D303" s="200"/>
      <c r="E303" s="202"/>
      <c r="F303" s="217"/>
      <c r="G303" s="222"/>
      <c r="H303" s="232"/>
      <c r="I303" s="232"/>
      <c r="J303" s="232"/>
      <c r="K303" s="232"/>
      <c r="L303" s="232"/>
      <c r="M303" s="232"/>
      <c r="N303" s="232"/>
      <c r="O303" s="232"/>
      <c r="P303" s="232"/>
      <c r="Q303" s="232"/>
      <c r="R303" s="232"/>
      <c r="S303" s="233"/>
    </row>
    <row r="304" spans="1:19" ht="16.5" hidden="1" thickBot="1">
      <c r="A304" s="229"/>
      <c r="B304" s="230" t="s">
        <v>464</v>
      </c>
      <c r="C304" s="231"/>
      <c r="D304" s="200"/>
      <c r="E304" s="202"/>
      <c r="F304" s="217"/>
      <c r="G304" s="222"/>
      <c r="H304" s="232"/>
      <c r="I304" s="232"/>
      <c r="J304" s="232"/>
      <c r="K304" s="232"/>
      <c r="L304" s="232"/>
      <c r="M304" s="232"/>
      <c r="N304" s="232"/>
      <c r="O304" s="232"/>
      <c r="P304" s="232"/>
      <c r="Q304" s="232"/>
      <c r="R304" s="232"/>
      <c r="S304" s="233"/>
    </row>
    <row r="305" spans="1:19" hidden="1">
      <c r="A305" s="229"/>
      <c r="B305" s="234" t="s">
        <v>453</v>
      </c>
      <c r="C305" s="234"/>
      <c r="D305" s="200"/>
      <c r="E305" s="202"/>
      <c r="F305" s="217"/>
      <c r="G305" s="222"/>
      <c r="H305" s="232"/>
      <c r="I305" s="232"/>
      <c r="J305" s="232"/>
      <c r="K305" s="232"/>
      <c r="L305" s="232"/>
      <c r="M305" s="232"/>
      <c r="N305" s="232"/>
      <c r="O305" s="232"/>
      <c r="P305" s="232"/>
      <c r="Q305" s="232"/>
      <c r="R305" s="232"/>
      <c r="S305" s="233"/>
    </row>
    <row r="306" spans="1:19" ht="25.5" hidden="1">
      <c r="A306" s="229"/>
      <c r="B306" s="200" t="s">
        <v>454</v>
      </c>
      <c r="C306" s="212"/>
      <c r="D306" s="197">
        <f>SUM(H306:S306)</f>
        <v>0</v>
      </c>
      <c r="E306" s="202"/>
      <c r="F306" s="198">
        <f t="shared" ref="F306:F310" si="27">D306*E306</f>
        <v>0</v>
      </c>
      <c r="G306" s="203" t="s">
        <v>36</v>
      </c>
      <c r="H306" s="232"/>
      <c r="I306" s="232"/>
      <c r="J306" s="232"/>
      <c r="K306" s="232"/>
      <c r="L306" s="232"/>
      <c r="M306" s="232"/>
      <c r="N306" s="232"/>
      <c r="O306" s="232"/>
      <c r="P306" s="232"/>
      <c r="Q306" s="232"/>
      <c r="R306" s="232"/>
      <c r="S306" s="233"/>
    </row>
    <row r="307" spans="1:19" ht="25.5" hidden="1">
      <c r="A307" s="229"/>
      <c r="B307" s="200" t="s">
        <v>455</v>
      </c>
      <c r="C307" s="212"/>
      <c r="D307" s="197">
        <f>SUM(H307:S307)</f>
        <v>0</v>
      </c>
      <c r="E307" s="202"/>
      <c r="F307" s="198">
        <f t="shared" si="27"/>
        <v>0</v>
      </c>
      <c r="G307" s="203" t="s">
        <v>36</v>
      </c>
      <c r="H307" s="232"/>
      <c r="I307" s="232"/>
      <c r="J307" s="232"/>
      <c r="K307" s="232"/>
      <c r="L307" s="232"/>
      <c r="M307" s="232"/>
      <c r="N307" s="232"/>
      <c r="O307" s="232"/>
      <c r="P307" s="232"/>
      <c r="Q307" s="232"/>
      <c r="R307" s="232"/>
      <c r="S307" s="233"/>
    </row>
    <row r="308" spans="1:19" ht="25.5" hidden="1">
      <c r="A308" s="229"/>
      <c r="B308" s="200" t="s">
        <v>456</v>
      </c>
      <c r="C308" s="212"/>
      <c r="D308" s="197">
        <f>SUM(H308:S308)</f>
        <v>0</v>
      </c>
      <c r="E308" s="202"/>
      <c r="F308" s="198">
        <f t="shared" si="27"/>
        <v>0</v>
      </c>
      <c r="G308" s="203" t="s">
        <v>36</v>
      </c>
      <c r="H308" s="232"/>
      <c r="I308" s="232"/>
      <c r="J308" s="232"/>
      <c r="K308" s="232"/>
      <c r="L308" s="232"/>
      <c r="M308" s="232"/>
      <c r="N308" s="232"/>
      <c r="O308" s="232"/>
      <c r="P308" s="232"/>
      <c r="Q308" s="232"/>
      <c r="R308" s="232"/>
      <c r="S308" s="233"/>
    </row>
    <row r="309" spans="1:19" ht="25.5" hidden="1">
      <c r="A309" s="229"/>
      <c r="B309" s="200" t="s">
        <v>457</v>
      </c>
      <c r="C309" s="212"/>
      <c r="D309" s="197">
        <f>SUM(H309:S309)</f>
        <v>0</v>
      </c>
      <c r="E309" s="202"/>
      <c r="F309" s="198">
        <f t="shared" si="27"/>
        <v>0</v>
      </c>
      <c r="G309" s="203" t="s">
        <v>36</v>
      </c>
      <c r="H309" s="232"/>
      <c r="I309" s="232"/>
      <c r="J309" s="232"/>
      <c r="K309" s="232"/>
      <c r="L309" s="232"/>
      <c r="M309" s="232"/>
      <c r="N309" s="232"/>
      <c r="O309" s="232"/>
      <c r="P309" s="232"/>
      <c r="Q309" s="232"/>
      <c r="R309" s="232"/>
      <c r="S309" s="233"/>
    </row>
    <row r="310" spans="1:19" ht="25.5" hidden="1">
      <c r="A310" s="229"/>
      <c r="B310" s="200" t="s">
        <v>458</v>
      </c>
      <c r="C310" s="212"/>
      <c r="D310" s="197">
        <f>SUM(H310:S310)</f>
        <v>0</v>
      </c>
      <c r="E310" s="202"/>
      <c r="F310" s="198">
        <f t="shared" si="27"/>
        <v>0</v>
      </c>
      <c r="G310" s="203" t="s">
        <v>36</v>
      </c>
      <c r="H310" s="232"/>
      <c r="I310" s="232"/>
      <c r="J310" s="232"/>
      <c r="K310" s="232"/>
      <c r="L310" s="232"/>
      <c r="M310" s="232"/>
      <c r="N310" s="232"/>
      <c r="O310" s="232"/>
      <c r="P310" s="232"/>
      <c r="Q310" s="232"/>
      <c r="R310" s="232"/>
      <c r="S310" s="233"/>
    </row>
    <row r="311" spans="1:19" hidden="1">
      <c r="A311" s="229"/>
      <c r="B311" s="200" t="s">
        <v>459</v>
      </c>
      <c r="C311" s="200"/>
      <c r="D311" s="200"/>
      <c r="E311" s="202"/>
      <c r="F311" s="217"/>
      <c r="G311" s="222"/>
      <c r="H311" s="232"/>
      <c r="I311" s="232"/>
      <c r="J311" s="232"/>
      <c r="K311" s="232"/>
      <c r="L311" s="232"/>
      <c r="M311" s="232"/>
      <c r="N311" s="232"/>
      <c r="O311" s="232"/>
      <c r="P311" s="232"/>
      <c r="Q311" s="232"/>
      <c r="R311" s="232"/>
      <c r="S311" s="233"/>
    </row>
    <row r="312" spans="1:19" ht="25.5" hidden="1">
      <c r="A312" s="229"/>
      <c r="B312" s="200" t="s">
        <v>454</v>
      </c>
      <c r="C312" s="212"/>
      <c r="D312" s="197">
        <f>SUM(H312:S312)</f>
        <v>0</v>
      </c>
      <c r="E312" s="202"/>
      <c r="F312" s="198">
        <f t="shared" ref="F312:F316" si="28">D312*E312</f>
        <v>0</v>
      </c>
      <c r="G312" s="203" t="s">
        <v>36</v>
      </c>
      <c r="H312" s="232"/>
      <c r="I312" s="232"/>
      <c r="J312" s="232"/>
      <c r="K312" s="232"/>
      <c r="L312" s="232"/>
      <c r="M312" s="232"/>
      <c r="N312" s="232"/>
      <c r="O312" s="232"/>
      <c r="P312" s="232"/>
      <c r="Q312" s="232"/>
      <c r="R312" s="232"/>
      <c r="S312" s="233"/>
    </row>
    <row r="313" spans="1:19" ht="25.5" hidden="1">
      <c r="A313" s="229"/>
      <c r="B313" s="200" t="s">
        <v>455</v>
      </c>
      <c r="C313" s="212"/>
      <c r="D313" s="197">
        <f>SUM(H313:S313)</f>
        <v>0</v>
      </c>
      <c r="E313" s="202"/>
      <c r="F313" s="198">
        <f t="shared" si="28"/>
        <v>0</v>
      </c>
      <c r="G313" s="203" t="s">
        <v>36</v>
      </c>
      <c r="H313" s="232"/>
      <c r="I313" s="232"/>
      <c r="J313" s="232"/>
      <c r="K313" s="232"/>
      <c r="L313" s="232"/>
      <c r="M313" s="232"/>
      <c r="N313" s="232"/>
      <c r="O313" s="232"/>
      <c r="P313" s="232"/>
      <c r="Q313" s="232"/>
      <c r="R313" s="232"/>
      <c r="S313" s="233"/>
    </row>
    <row r="314" spans="1:19" ht="25.5" hidden="1">
      <c r="A314" s="229"/>
      <c r="B314" s="200" t="s">
        <v>456</v>
      </c>
      <c r="C314" s="212"/>
      <c r="D314" s="197">
        <f>SUM(H314:S314)</f>
        <v>0</v>
      </c>
      <c r="E314" s="202"/>
      <c r="F314" s="198">
        <f t="shared" si="28"/>
        <v>0</v>
      </c>
      <c r="G314" s="203" t="s">
        <v>36</v>
      </c>
      <c r="H314" s="232"/>
      <c r="I314" s="232"/>
      <c r="J314" s="232"/>
      <c r="K314" s="232"/>
      <c r="L314" s="232"/>
      <c r="M314" s="232"/>
      <c r="N314" s="232"/>
      <c r="O314" s="232"/>
      <c r="P314" s="232"/>
      <c r="Q314" s="232"/>
      <c r="R314" s="232"/>
      <c r="S314" s="233"/>
    </row>
    <row r="315" spans="1:19" ht="25.5" hidden="1">
      <c r="A315" s="229"/>
      <c r="B315" s="200" t="s">
        <v>457</v>
      </c>
      <c r="C315" s="212"/>
      <c r="D315" s="197">
        <f>SUM(H315:S315)</f>
        <v>0</v>
      </c>
      <c r="E315" s="202"/>
      <c r="F315" s="198">
        <f t="shared" si="28"/>
        <v>0</v>
      </c>
      <c r="G315" s="203" t="s">
        <v>36</v>
      </c>
      <c r="H315" s="232"/>
      <c r="I315" s="232"/>
      <c r="J315" s="232"/>
      <c r="K315" s="232"/>
      <c r="L315" s="232"/>
      <c r="M315" s="232"/>
      <c r="N315" s="232"/>
      <c r="O315" s="232"/>
      <c r="P315" s="232"/>
      <c r="Q315" s="232"/>
      <c r="R315" s="232"/>
      <c r="S315" s="233"/>
    </row>
    <row r="316" spans="1:19" ht="25.5" hidden="1">
      <c r="A316" s="229"/>
      <c r="B316" s="200" t="s">
        <v>458</v>
      </c>
      <c r="C316" s="212"/>
      <c r="D316" s="197">
        <f>SUM(H316:S316)</f>
        <v>0</v>
      </c>
      <c r="E316" s="202"/>
      <c r="F316" s="198">
        <f t="shared" si="28"/>
        <v>0</v>
      </c>
      <c r="G316" s="203" t="s">
        <v>36</v>
      </c>
      <c r="H316" s="232"/>
      <c r="I316" s="232"/>
      <c r="J316" s="232"/>
      <c r="K316" s="232"/>
      <c r="L316" s="232"/>
      <c r="M316" s="232"/>
      <c r="N316" s="232"/>
      <c r="O316" s="232"/>
      <c r="P316" s="232"/>
      <c r="Q316" s="232"/>
      <c r="R316" s="232"/>
      <c r="S316" s="233"/>
    </row>
    <row r="317" spans="1:19" hidden="1">
      <c r="A317" s="229"/>
      <c r="B317" s="200" t="s">
        <v>460</v>
      </c>
      <c r="C317" s="200"/>
      <c r="D317" s="200"/>
      <c r="E317" s="202"/>
      <c r="F317" s="217"/>
      <c r="G317" s="222"/>
      <c r="H317" s="232"/>
      <c r="I317" s="232"/>
      <c r="J317" s="232"/>
      <c r="K317" s="232"/>
      <c r="L317" s="232"/>
      <c r="M317" s="232"/>
      <c r="N317" s="232"/>
      <c r="O317" s="232"/>
      <c r="P317" s="232"/>
      <c r="Q317" s="232"/>
      <c r="R317" s="232"/>
      <c r="S317" s="233"/>
    </row>
    <row r="318" spans="1:19" ht="25.5" hidden="1">
      <c r="A318" s="229"/>
      <c r="B318" s="200" t="s">
        <v>454</v>
      </c>
      <c r="C318" s="212"/>
      <c r="D318" s="197">
        <f>SUM(H318:S318)</f>
        <v>0</v>
      </c>
      <c r="E318" s="202"/>
      <c r="F318" s="198">
        <f t="shared" ref="F318:F322" si="29">D318*E318</f>
        <v>0</v>
      </c>
      <c r="G318" s="203" t="s">
        <v>36</v>
      </c>
      <c r="H318" s="232"/>
      <c r="I318" s="232"/>
      <c r="J318" s="232"/>
      <c r="K318" s="232"/>
      <c r="L318" s="232"/>
      <c r="M318" s="232"/>
      <c r="N318" s="232"/>
      <c r="O318" s="232"/>
      <c r="P318" s="232"/>
      <c r="Q318" s="232"/>
      <c r="R318" s="232"/>
      <c r="S318" s="233"/>
    </row>
    <row r="319" spans="1:19" ht="25.5" hidden="1">
      <c r="A319" s="229"/>
      <c r="B319" s="200" t="s">
        <v>455</v>
      </c>
      <c r="C319" s="212"/>
      <c r="D319" s="197">
        <f>SUM(H319:S319)</f>
        <v>0</v>
      </c>
      <c r="E319" s="202"/>
      <c r="F319" s="198">
        <f t="shared" si="29"/>
        <v>0</v>
      </c>
      <c r="G319" s="203" t="s">
        <v>36</v>
      </c>
      <c r="H319" s="232"/>
      <c r="I319" s="232"/>
      <c r="J319" s="232"/>
      <c r="K319" s="232"/>
      <c r="L319" s="232"/>
      <c r="M319" s="232"/>
      <c r="N319" s="232"/>
      <c r="O319" s="232"/>
      <c r="P319" s="232"/>
      <c r="Q319" s="232"/>
      <c r="R319" s="232"/>
      <c r="S319" s="233"/>
    </row>
    <row r="320" spans="1:19" ht="25.5" hidden="1">
      <c r="A320" s="229"/>
      <c r="B320" s="200" t="s">
        <v>456</v>
      </c>
      <c r="C320" s="212"/>
      <c r="D320" s="197">
        <f>SUM(H320:S320)</f>
        <v>0</v>
      </c>
      <c r="E320" s="202"/>
      <c r="F320" s="198">
        <f t="shared" si="29"/>
        <v>0</v>
      </c>
      <c r="G320" s="203" t="s">
        <v>36</v>
      </c>
      <c r="H320" s="232"/>
      <c r="I320" s="232"/>
      <c r="J320" s="232"/>
      <c r="K320" s="232"/>
      <c r="L320" s="232"/>
      <c r="M320" s="232"/>
      <c r="N320" s="232"/>
      <c r="O320" s="232"/>
      <c r="P320" s="232"/>
      <c r="Q320" s="232"/>
      <c r="R320" s="232"/>
      <c r="S320" s="233"/>
    </row>
    <row r="321" spans="1:19" ht="25.5" hidden="1">
      <c r="A321" s="229"/>
      <c r="B321" s="200" t="s">
        <v>457</v>
      </c>
      <c r="C321" s="212"/>
      <c r="D321" s="197">
        <f>SUM(H321:S321)</f>
        <v>0</v>
      </c>
      <c r="E321" s="202"/>
      <c r="F321" s="198">
        <f t="shared" si="29"/>
        <v>0</v>
      </c>
      <c r="G321" s="203" t="s">
        <v>36</v>
      </c>
      <c r="H321" s="232"/>
      <c r="I321" s="232"/>
      <c r="J321" s="232"/>
      <c r="K321" s="232"/>
      <c r="L321" s="232"/>
      <c r="M321" s="232"/>
      <c r="N321" s="232"/>
      <c r="O321" s="232"/>
      <c r="P321" s="232"/>
      <c r="Q321" s="232"/>
      <c r="R321" s="232"/>
      <c r="S321" s="233"/>
    </row>
    <row r="322" spans="1:19" ht="25.5" hidden="1">
      <c r="A322" s="229"/>
      <c r="B322" s="200" t="s">
        <v>458</v>
      </c>
      <c r="C322" s="212"/>
      <c r="D322" s="197">
        <f>SUM(H322:S322)</f>
        <v>0</v>
      </c>
      <c r="E322" s="202"/>
      <c r="F322" s="198">
        <f t="shared" si="29"/>
        <v>0</v>
      </c>
      <c r="G322" s="203" t="s">
        <v>36</v>
      </c>
      <c r="H322" s="232"/>
      <c r="I322" s="232"/>
      <c r="J322" s="232"/>
      <c r="K322" s="232"/>
      <c r="L322" s="232"/>
      <c r="M322" s="232"/>
      <c r="N322" s="232"/>
      <c r="O322" s="232"/>
      <c r="P322" s="232"/>
      <c r="Q322" s="232"/>
      <c r="R322" s="232"/>
      <c r="S322" s="233"/>
    </row>
    <row r="323" spans="1:19" hidden="1">
      <c r="A323" s="229"/>
      <c r="B323" s="200" t="s">
        <v>461</v>
      </c>
      <c r="C323" s="200"/>
      <c r="D323" s="200"/>
      <c r="E323" s="202"/>
      <c r="F323" s="217"/>
      <c r="G323" s="222"/>
      <c r="H323" s="232"/>
      <c r="I323" s="232"/>
      <c r="J323" s="232"/>
      <c r="K323" s="232"/>
      <c r="L323" s="232"/>
      <c r="M323" s="232"/>
      <c r="N323" s="232"/>
      <c r="O323" s="232"/>
      <c r="P323" s="232"/>
      <c r="Q323" s="232"/>
      <c r="R323" s="232"/>
      <c r="S323" s="233"/>
    </row>
    <row r="324" spans="1:19" ht="25.5" hidden="1">
      <c r="A324" s="229"/>
      <c r="B324" s="200" t="s">
        <v>454</v>
      </c>
      <c r="C324" s="212"/>
      <c r="D324" s="197">
        <f>SUM(H324:S324)</f>
        <v>0</v>
      </c>
      <c r="E324" s="202"/>
      <c r="F324" s="198">
        <f t="shared" ref="F324:F328" si="30">D324*E324</f>
        <v>0</v>
      </c>
      <c r="G324" s="203" t="s">
        <v>36</v>
      </c>
      <c r="H324" s="232"/>
      <c r="I324" s="232"/>
      <c r="J324" s="232"/>
      <c r="K324" s="232"/>
      <c r="L324" s="232"/>
      <c r="M324" s="232"/>
      <c r="N324" s="232"/>
      <c r="O324" s="232"/>
      <c r="P324" s="232"/>
      <c r="Q324" s="232"/>
      <c r="R324" s="232"/>
      <c r="S324" s="233"/>
    </row>
    <row r="325" spans="1:19" ht="25.5" hidden="1">
      <c r="A325" s="229"/>
      <c r="B325" s="200" t="s">
        <v>455</v>
      </c>
      <c r="C325" s="212"/>
      <c r="D325" s="197">
        <f>SUM(H325:S325)</f>
        <v>0</v>
      </c>
      <c r="E325" s="202"/>
      <c r="F325" s="198">
        <f t="shared" si="30"/>
        <v>0</v>
      </c>
      <c r="G325" s="203" t="s">
        <v>36</v>
      </c>
      <c r="H325" s="232"/>
      <c r="I325" s="232"/>
      <c r="J325" s="232"/>
      <c r="K325" s="232"/>
      <c r="L325" s="232"/>
      <c r="M325" s="232"/>
      <c r="N325" s="232"/>
      <c r="O325" s="232"/>
      <c r="P325" s="232"/>
      <c r="Q325" s="232"/>
      <c r="R325" s="232"/>
      <c r="S325" s="233"/>
    </row>
    <row r="326" spans="1:19" ht="25.5" hidden="1">
      <c r="A326" s="229"/>
      <c r="B326" s="200" t="s">
        <v>456</v>
      </c>
      <c r="C326" s="212"/>
      <c r="D326" s="197">
        <f>SUM(H326:S326)</f>
        <v>0</v>
      </c>
      <c r="E326" s="202"/>
      <c r="F326" s="198">
        <f t="shared" si="30"/>
        <v>0</v>
      </c>
      <c r="G326" s="203" t="s">
        <v>36</v>
      </c>
      <c r="H326" s="232"/>
      <c r="I326" s="232"/>
      <c r="J326" s="232"/>
      <c r="K326" s="232"/>
      <c r="L326" s="232"/>
      <c r="M326" s="232"/>
      <c r="N326" s="232"/>
      <c r="O326" s="232"/>
      <c r="P326" s="232"/>
      <c r="Q326" s="232"/>
      <c r="R326" s="232"/>
      <c r="S326" s="233"/>
    </row>
    <row r="327" spans="1:19" ht="25.5" hidden="1">
      <c r="A327" s="229"/>
      <c r="B327" s="200" t="s">
        <v>457</v>
      </c>
      <c r="C327" s="212"/>
      <c r="D327" s="197">
        <f>SUM(H327:S327)</f>
        <v>0</v>
      </c>
      <c r="E327" s="202"/>
      <c r="F327" s="198">
        <f t="shared" si="30"/>
        <v>0</v>
      </c>
      <c r="G327" s="203" t="s">
        <v>36</v>
      </c>
      <c r="H327" s="232"/>
      <c r="I327" s="232"/>
      <c r="J327" s="232"/>
      <c r="K327" s="232"/>
      <c r="L327" s="232"/>
      <c r="M327" s="232"/>
      <c r="N327" s="232"/>
      <c r="O327" s="232"/>
      <c r="P327" s="232"/>
      <c r="Q327" s="232"/>
      <c r="R327" s="232"/>
      <c r="S327" s="233"/>
    </row>
    <row r="328" spans="1:19" ht="25.5" hidden="1">
      <c r="A328" s="229"/>
      <c r="B328" s="200" t="s">
        <v>458</v>
      </c>
      <c r="C328" s="212"/>
      <c r="D328" s="197">
        <f>SUM(H328:S328)</f>
        <v>0</v>
      </c>
      <c r="E328" s="202"/>
      <c r="F328" s="198">
        <f t="shared" si="30"/>
        <v>0</v>
      </c>
      <c r="G328" s="203" t="s">
        <v>36</v>
      </c>
      <c r="H328" s="232"/>
      <c r="I328" s="232"/>
      <c r="J328" s="232"/>
      <c r="K328" s="232"/>
      <c r="L328" s="232"/>
      <c r="M328" s="232"/>
      <c r="N328" s="232"/>
      <c r="O328" s="232"/>
      <c r="P328" s="232"/>
      <c r="Q328" s="232"/>
      <c r="R328" s="232"/>
      <c r="S328" s="233"/>
    </row>
    <row r="329" spans="1:19" hidden="1">
      <c r="A329" s="229"/>
      <c r="B329" s="200"/>
      <c r="C329" s="212"/>
      <c r="D329" s="197"/>
      <c r="E329" s="202"/>
      <c r="F329" s="198"/>
      <c r="G329" s="203"/>
      <c r="H329" s="232"/>
      <c r="I329" s="232"/>
      <c r="J329" s="232"/>
      <c r="K329" s="232"/>
      <c r="L329" s="232"/>
      <c r="M329" s="232"/>
      <c r="N329" s="232"/>
      <c r="O329" s="232"/>
      <c r="P329" s="232"/>
      <c r="Q329" s="232"/>
      <c r="R329" s="232"/>
      <c r="S329" s="233"/>
    </row>
    <row r="330" spans="1:19" ht="16.5" hidden="1" thickBot="1">
      <c r="A330" s="229"/>
      <c r="B330" s="230" t="s">
        <v>465</v>
      </c>
      <c r="C330" s="231"/>
      <c r="D330" s="200"/>
      <c r="E330" s="202"/>
      <c r="F330" s="217"/>
      <c r="G330" s="222"/>
      <c r="H330" s="232"/>
      <c r="I330" s="232"/>
      <c r="J330" s="232"/>
      <c r="K330" s="232"/>
      <c r="L330" s="232"/>
      <c r="M330" s="232"/>
      <c r="N330" s="232"/>
      <c r="O330" s="232"/>
      <c r="P330" s="232"/>
      <c r="Q330" s="232"/>
      <c r="R330" s="232"/>
      <c r="S330" s="233"/>
    </row>
    <row r="331" spans="1:19" hidden="1">
      <c r="A331" s="229"/>
      <c r="B331" s="234" t="s">
        <v>453</v>
      </c>
      <c r="C331" s="234"/>
      <c r="D331" s="200"/>
      <c r="E331" s="202"/>
      <c r="F331" s="217"/>
      <c r="G331" s="222"/>
      <c r="H331" s="232"/>
      <c r="I331" s="232"/>
      <c r="J331" s="232"/>
      <c r="K331" s="232"/>
      <c r="L331" s="232"/>
      <c r="M331" s="232"/>
      <c r="N331" s="232"/>
      <c r="O331" s="232"/>
      <c r="P331" s="232"/>
      <c r="Q331" s="232"/>
      <c r="R331" s="232"/>
      <c r="S331" s="233"/>
    </row>
    <row r="332" spans="1:19" ht="25.5" hidden="1">
      <c r="A332" s="229"/>
      <c r="B332" s="200" t="s">
        <v>454</v>
      </c>
      <c r="C332" s="212"/>
      <c r="D332" s="197">
        <f>SUM(H332:S332)</f>
        <v>0</v>
      </c>
      <c r="E332" s="202"/>
      <c r="F332" s="198">
        <f t="shared" ref="F332:F336" si="31">D332*E332</f>
        <v>0</v>
      </c>
      <c r="G332" s="203" t="s">
        <v>36</v>
      </c>
      <c r="H332" s="232"/>
      <c r="I332" s="232"/>
      <c r="J332" s="232"/>
      <c r="K332" s="232"/>
      <c r="L332" s="232"/>
      <c r="M332" s="232"/>
      <c r="N332" s="232"/>
      <c r="O332" s="232"/>
      <c r="P332" s="232"/>
      <c r="Q332" s="232"/>
      <c r="R332" s="232"/>
      <c r="S332" s="233"/>
    </row>
    <row r="333" spans="1:19" ht="25.5" hidden="1">
      <c r="A333" s="229"/>
      <c r="B333" s="200" t="s">
        <v>455</v>
      </c>
      <c r="C333" s="212"/>
      <c r="D333" s="197">
        <f>SUM(H333:S333)</f>
        <v>0</v>
      </c>
      <c r="E333" s="202"/>
      <c r="F333" s="198">
        <f t="shared" si="31"/>
        <v>0</v>
      </c>
      <c r="G333" s="203" t="s">
        <v>36</v>
      </c>
      <c r="H333" s="232"/>
      <c r="I333" s="232"/>
      <c r="J333" s="232"/>
      <c r="K333" s="232"/>
      <c r="L333" s="232"/>
      <c r="M333" s="232"/>
      <c r="N333" s="232"/>
      <c r="O333" s="232"/>
      <c r="P333" s="232"/>
      <c r="Q333" s="232"/>
      <c r="R333" s="232"/>
      <c r="S333" s="233"/>
    </row>
    <row r="334" spans="1:19" ht="15" hidden="1" customHeight="1">
      <c r="A334" s="229"/>
      <c r="B334" s="200" t="s">
        <v>456</v>
      </c>
      <c r="C334" s="212"/>
      <c r="D334" s="197">
        <f>SUM(H334:S334)</f>
        <v>0</v>
      </c>
      <c r="E334" s="202"/>
      <c r="F334" s="198">
        <f t="shared" si="31"/>
        <v>0</v>
      </c>
      <c r="G334" s="203" t="s">
        <v>36</v>
      </c>
      <c r="H334" s="232"/>
      <c r="I334" s="232"/>
      <c r="J334" s="232"/>
      <c r="K334" s="232"/>
      <c r="L334" s="232"/>
      <c r="M334" s="232"/>
      <c r="N334" s="232"/>
      <c r="O334" s="232"/>
      <c r="P334" s="232"/>
      <c r="Q334" s="232"/>
      <c r="R334" s="232"/>
      <c r="S334" s="233"/>
    </row>
    <row r="335" spans="1:19" ht="15" hidden="1" customHeight="1">
      <c r="A335" s="229"/>
      <c r="B335" s="200" t="s">
        <v>457</v>
      </c>
      <c r="C335" s="212"/>
      <c r="D335" s="197">
        <f>SUM(H335:S335)</f>
        <v>0</v>
      </c>
      <c r="E335" s="202"/>
      <c r="F335" s="198">
        <f t="shared" si="31"/>
        <v>0</v>
      </c>
      <c r="G335" s="203" t="s">
        <v>36</v>
      </c>
      <c r="H335" s="232"/>
      <c r="I335" s="232"/>
      <c r="J335" s="232"/>
      <c r="K335" s="232"/>
      <c r="L335" s="232"/>
      <c r="M335" s="232"/>
      <c r="N335" s="232"/>
      <c r="O335" s="232"/>
      <c r="P335" s="232"/>
      <c r="Q335" s="232"/>
      <c r="R335" s="232"/>
      <c r="S335" s="233"/>
    </row>
    <row r="336" spans="1:19" ht="15" hidden="1" customHeight="1">
      <c r="A336" s="229"/>
      <c r="B336" s="200" t="s">
        <v>458</v>
      </c>
      <c r="C336" s="212"/>
      <c r="D336" s="197">
        <f>SUM(H336:S336)</f>
        <v>0</v>
      </c>
      <c r="E336" s="202"/>
      <c r="F336" s="198">
        <f t="shared" si="31"/>
        <v>0</v>
      </c>
      <c r="G336" s="203" t="s">
        <v>36</v>
      </c>
      <c r="H336" s="232"/>
      <c r="I336" s="232"/>
      <c r="J336" s="232"/>
      <c r="K336" s="232"/>
      <c r="L336" s="232"/>
      <c r="M336" s="232"/>
      <c r="N336" s="232"/>
      <c r="O336" s="232"/>
      <c r="P336" s="232"/>
      <c r="Q336" s="232"/>
      <c r="R336" s="232"/>
      <c r="S336" s="233"/>
    </row>
    <row r="337" spans="1:19" ht="18" hidden="1" customHeight="1">
      <c r="A337" s="229"/>
      <c r="B337" s="200"/>
      <c r="C337" s="200"/>
      <c r="D337" s="200"/>
      <c r="E337" s="202"/>
      <c r="F337" s="217"/>
      <c r="G337" s="222"/>
      <c r="H337" s="235"/>
      <c r="I337" s="219"/>
      <c r="J337" s="219"/>
      <c r="K337" s="204"/>
      <c r="L337" s="219"/>
      <c r="M337" s="204"/>
      <c r="N337" s="204"/>
      <c r="O337" s="204"/>
      <c r="P337" s="204"/>
      <c r="Q337" s="197"/>
      <c r="R337" s="236"/>
      <c r="S337" s="237"/>
    </row>
    <row r="338" spans="1:19" ht="1.5" customHeight="1" thickBot="1">
      <c r="A338" s="238"/>
      <c r="B338" s="239"/>
      <c r="C338" s="239"/>
      <c r="F338" s="240"/>
    </row>
    <row r="339" spans="1:19" ht="16.5" thickTop="1">
      <c r="A339" s="241" t="s">
        <v>466</v>
      </c>
      <c r="B339" s="242"/>
      <c r="C339" s="242"/>
      <c r="D339" s="504">
        <f>SUM(F10:F338)</f>
        <v>6461887.0800000001</v>
      </c>
      <c r="E339" s="504"/>
      <c r="F339" s="504"/>
      <c r="G339" s="243"/>
    </row>
    <row r="340" spans="1:19" ht="15.75">
      <c r="A340" s="244" t="s">
        <v>467</v>
      </c>
      <c r="B340" s="245"/>
      <c r="C340" s="246"/>
      <c r="D340" s="494">
        <f>PRODUCT(D339,0.1)</f>
        <v>646188.7080000001</v>
      </c>
      <c r="E340" s="495"/>
      <c r="F340" s="496"/>
      <c r="H340" s="497"/>
      <c r="I340" s="497"/>
      <c r="J340" s="497"/>
      <c r="K340" s="497"/>
      <c r="L340" s="247"/>
      <c r="M340" s="247"/>
      <c r="N340" s="247"/>
    </row>
    <row r="341" spans="1:19" ht="15.75">
      <c r="A341" s="248" t="s">
        <v>468</v>
      </c>
      <c r="B341" s="249"/>
      <c r="C341" s="250"/>
      <c r="D341" s="491">
        <f>PRODUCT(D339,0.1)</f>
        <v>646188.7080000001</v>
      </c>
      <c r="E341" s="492"/>
      <c r="F341" s="493"/>
      <c r="H341" s="251"/>
      <c r="I341" s="251"/>
      <c r="J341" s="490"/>
      <c r="K341" s="490"/>
      <c r="L341" s="490"/>
      <c r="M341" s="490"/>
      <c r="N341" s="252"/>
    </row>
    <row r="342" spans="1:19" ht="15.75">
      <c r="A342" s="248" t="s">
        <v>469</v>
      </c>
      <c r="B342" s="249"/>
      <c r="C342" s="250"/>
      <c r="D342" s="491">
        <f>SUM(D339:F341)</f>
        <v>7754264.4960000012</v>
      </c>
      <c r="E342" s="492"/>
      <c r="F342" s="493"/>
      <c r="H342" s="251"/>
      <c r="I342" s="251"/>
      <c r="J342" s="490"/>
      <c r="K342" s="490"/>
      <c r="L342" s="490"/>
      <c r="M342" s="490"/>
      <c r="N342" s="252"/>
    </row>
    <row r="343" spans="1:19" hidden="1">
      <c r="A343" s="253"/>
      <c r="H343" s="251"/>
      <c r="I343" s="251"/>
      <c r="J343" s="490"/>
      <c r="K343" s="490"/>
      <c r="L343" s="490"/>
      <c r="M343" s="490"/>
      <c r="N343" s="252"/>
      <c r="O343" s="254"/>
    </row>
    <row r="344" spans="1:19">
      <c r="A344" s="255" t="s">
        <v>470</v>
      </c>
      <c r="B344" s="256"/>
      <c r="C344" s="256"/>
      <c r="D344" s="257"/>
      <c r="E344" s="258"/>
      <c r="F344" s="259"/>
      <c r="G344" s="260"/>
      <c r="H344" s="261"/>
      <c r="I344" s="261"/>
      <c r="J344" s="261"/>
      <c r="K344" s="261"/>
      <c r="L344" s="261"/>
      <c r="M344" s="261"/>
      <c r="O344" s="262"/>
      <c r="P344" s="254"/>
    </row>
    <row r="345" spans="1:19" ht="8.25" customHeight="1">
      <c r="A345" s="263"/>
      <c r="B345" s="256"/>
      <c r="C345" s="256"/>
      <c r="D345" s="257"/>
      <c r="E345" s="258"/>
      <c r="F345" s="259"/>
      <c r="G345" s="260"/>
      <c r="H345" s="261"/>
      <c r="I345" s="261"/>
      <c r="J345" s="261"/>
      <c r="K345" s="261"/>
      <c r="L345" s="261"/>
      <c r="M345" s="261"/>
    </row>
    <row r="346" spans="1:19">
      <c r="A346" s="263" t="s">
        <v>471</v>
      </c>
      <c r="B346" s="256"/>
      <c r="C346" s="264" t="s">
        <v>472</v>
      </c>
      <c r="D346" s="257"/>
      <c r="J346" s="265" t="s">
        <v>53</v>
      </c>
      <c r="M346" s="259"/>
      <c r="N346" s="260"/>
      <c r="O346" s="261"/>
      <c r="P346" s="266" t="s">
        <v>473</v>
      </c>
      <c r="R346" s="261"/>
      <c r="S346" s="261"/>
    </row>
    <row r="347" spans="1:19">
      <c r="A347" s="263"/>
      <c r="B347" s="256"/>
      <c r="C347" s="256"/>
      <c r="D347" s="257"/>
      <c r="J347" s="265" t="s">
        <v>56</v>
      </c>
      <c r="M347" s="259"/>
      <c r="N347" s="260"/>
      <c r="O347" s="261"/>
      <c r="P347" s="267"/>
      <c r="R347" s="261"/>
      <c r="S347" s="261"/>
    </row>
    <row r="348" spans="1:19">
      <c r="A348" s="263"/>
      <c r="B348" s="256"/>
      <c r="C348" s="256"/>
      <c r="D348" s="257"/>
      <c r="J348" s="265"/>
      <c r="M348" s="259"/>
      <c r="N348" s="260"/>
      <c r="O348" s="261"/>
      <c r="P348" s="267"/>
      <c r="R348" s="261"/>
      <c r="S348" s="261"/>
    </row>
    <row r="349" spans="1:19">
      <c r="A349" s="263"/>
      <c r="B349" s="256"/>
      <c r="C349" s="256"/>
      <c r="D349" s="257"/>
      <c r="J349" s="257"/>
      <c r="M349" s="259"/>
      <c r="N349" s="260"/>
      <c r="O349" s="261"/>
      <c r="P349" s="267"/>
      <c r="R349" s="261"/>
      <c r="S349" s="261"/>
    </row>
    <row r="350" spans="1:19">
      <c r="A350" s="238" t="s">
        <v>57</v>
      </c>
      <c r="B350" s="268"/>
      <c r="C350" s="268" t="s">
        <v>59</v>
      </c>
      <c r="D350" s="257"/>
      <c r="F350" s="269" t="s">
        <v>474</v>
      </c>
      <c r="J350" s="270" t="s">
        <v>58</v>
      </c>
      <c r="M350" s="259"/>
      <c r="N350" s="260"/>
      <c r="O350" s="261"/>
      <c r="P350" s="271" t="s">
        <v>60</v>
      </c>
      <c r="R350" s="261"/>
      <c r="S350" s="261"/>
    </row>
    <row r="351" spans="1:19">
      <c r="A351" s="263" t="s">
        <v>475</v>
      </c>
      <c r="B351" s="264"/>
      <c r="C351" s="263" t="s">
        <v>476</v>
      </c>
      <c r="F351" s="272" t="s">
        <v>477</v>
      </c>
      <c r="J351" s="273" t="s">
        <v>478</v>
      </c>
      <c r="M351" s="259"/>
      <c r="N351" s="274" t="s">
        <v>479</v>
      </c>
      <c r="O351" s="261"/>
      <c r="P351" s="266" t="s">
        <v>480</v>
      </c>
      <c r="R351" s="261"/>
      <c r="S351" s="261"/>
    </row>
    <row r="352" spans="1:19">
      <c r="A352" s="263"/>
      <c r="B352" s="256"/>
      <c r="C352" s="264" t="s">
        <v>481</v>
      </c>
      <c r="D352" s="257"/>
      <c r="E352" s="258"/>
      <c r="F352" s="275" t="s">
        <v>481</v>
      </c>
      <c r="H352" s="261"/>
      <c r="I352" s="261"/>
      <c r="J352" s="261"/>
      <c r="K352" s="261"/>
      <c r="L352" s="261"/>
      <c r="M352" s="261"/>
    </row>
    <row r="353" spans="1:1">
      <c r="A353" s="238"/>
    </row>
    <row r="354" spans="1:1">
      <c r="A354" s="238"/>
    </row>
  </sheetData>
  <mergeCells count="29">
    <mergeCell ref="A2:S2"/>
    <mergeCell ref="A8:A9"/>
    <mergeCell ref="B8:B9"/>
    <mergeCell ref="C8:D8"/>
    <mergeCell ref="F8:F9"/>
    <mergeCell ref="G8:G9"/>
    <mergeCell ref="H8:S8"/>
    <mergeCell ref="D340:F340"/>
    <mergeCell ref="H340:I340"/>
    <mergeCell ref="J340:K340"/>
    <mergeCell ref="A10:S10"/>
    <mergeCell ref="A143:S143"/>
    <mergeCell ref="A184:S184"/>
    <mergeCell ref="A198:S198"/>
    <mergeCell ref="A208:S208"/>
    <mergeCell ref="A221:S221"/>
    <mergeCell ref="A233:S233"/>
    <mergeCell ref="A239:S239"/>
    <mergeCell ref="A244:S244"/>
    <mergeCell ref="A249:S249"/>
    <mergeCell ref="D339:F339"/>
    <mergeCell ref="J343:K343"/>
    <mergeCell ref="L343:M343"/>
    <mergeCell ref="D341:F341"/>
    <mergeCell ref="J341:K341"/>
    <mergeCell ref="L341:M341"/>
    <mergeCell ref="D342:F342"/>
    <mergeCell ref="J342:K342"/>
    <mergeCell ref="L342:M342"/>
  </mergeCells>
  <pageMargins left="0.45" right="0.2" top="0.5" bottom="0.5" header="0.3" footer="0.3"/>
  <pageSetup paperSize="9" scale="67" fitToHeight="0" orientation="landscape" horizontalDpi="0" verticalDpi="0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APP-NON CSE 2021</vt:lpstr>
      <vt:lpstr>Sheet1</vt:lpstr>
      <vt:lpstr>PO DATA</vt:lpstr>
      <vt:lpstr>PPMP-CONSOLIDATED</vt:lpstr>
      <vt:lpstr>'APP-NON CSE 2021'!Print_Area</vt:lpstr>
      <vt:lpstr>'PPMP-CONSOLIDATED'!Print_Area</vt:lpstr>
      <vt:lpstr>'APP-NON CSE 2021'!Print_Titles</vt:lpstr>
      <vt:lpstr>'PPMP-CONSOLIDATED'!Print_Titles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cp:lastPrinted>2020-10-01T00:16:07Z</cp:lastPrinted>
  <dcterms:created xsi:type="dcterms:W3CDTF">2020-07-02T09:03:05Z</dcterms:created>
  <dcterms:modified xsi:type="dcterms:W3CDTF">2020-10-01T01:22:43Z</dcterms:modified>
</cp:coreProperties>
</file>